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kaps\Desktop\Europolis\Kohtla-Järve\Juuni 2026\"/>
    </mc:Choice>
  </mc:AlternateContent>
  <xr:revisionPtr revIDLastSave="0" documentId="13_ncr:1_{CBC4F158-30F5-4F8E-AB07-1F18B796BAA8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1. ÜHIKHINNAD" sheetId="1" r:id="rId1"/>
    <sheet name="2. INVESTEERINGUD" sheetId="2" r:id="rId2"/>
  </sheets>
  <definedNames>
    <definedName name="_xlnm._FilterDatabase" localSheetId="1" hidden="1">'2. INVESTEERINGUD'!$A$4:$J$237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3" i="2" l="1"/>
  <c r="H222" i="2"/>
  <c r="H224" i="2"/>
  <c r="H165" i="2" l="1"/>
  <c r="H163" i="2"/>
  <c r="H164" i="2"/>
  <c r="H212" i="2"/>
  <c r="H211" i="2"/>
  <c r="H210" i="2"/>
  <c r="H214" i="2" s="1"/>
  <c r="H220" i="2" s="1"/>
  <c r="H208" i="2"/>
  <c r="H213" i="2" s="1"/>
  <c r="H219" i="2" s="1"/>
  <c r="H201" i="2"/>
  <c r="H200" i="2"/>
  <c r="H199" i="2"/>
  <c r="H198" i="2"/>
  <c r="H197" i="2"/>
  <c r="H195" i="2"/>
  <c r="H202" i="2" s="1"/>
  <c r="H190" i="2"/>
  <c r="H189" i="2"/>
  <c r="H188" i="2"/>
  <c r="H187" i="2"/>
  <c r="H186" i="2"/>
  <c r="H185" i="2"/>
  <c r="H184" i="2"/>
  <c r="H183" i="2"/>
  <c r="H182" i="2"/>
  <c r="H181" i="2"/>
  <c r="H179" i="2"/>
  <c r="H178" i="2"/>
  <c r="H177" i="2"/>
  <c r="H172" i="2"/>
  <c r="H174" i="2" s="1"/>
  <c r="H170" i="2"/>
  <c r="H169" i="2"/>
  <c r="H173" i="2" s="1"/>
  <c r="H162" i="2"/>
  <c r="H166" i="2" s="1"/>
  <c r="H161" i="2"/>
  <c r="H159" i="2"/>
  <c r="H154" i="2"/>
  <c r="H153" i="2"/>
  <c r="H152" i="2"/>
  <c r="H151" i="2"/>
  <c r="H150" i="2"/>
  <c r="H148" i="2"/>
  <c r="H147" i="2"/>
  <c r="H146" i="2"/>
  <c r="H145" i="2"/>
  <c r="H138" i="2"/>
  <c r="H140" i="2" s="1"/>
  <c r="H136" i="2"/>
  <c r="H139" i="2" s="1"/>
  <c r="H131" i="2"/>
  <c r="H130" i="2"/>
  <c r="H129" i="2"/>
  <c r="H128" i="2"/>
  <c r="H126" i="2"/>
  <c r="H125" i="2"/>
  <c r="H124" i="2"/>
  <c r="H119" i="2"/>
  <c r="H118" i="2"/>
  <c r="H116" i="2"/>
  <c r="H115" i="2"/>
  <c r="H114" i="2"/>
  <c r="H120" i="2" s="1"/>
  <c r="H109" i="2"/>
  <c r="H108" i="2"/>
  <c r="H106" i="2"/>
  <c r="H105" i="2"/>
  <c r="H104" i="2"/>
  <c r="H100" i="2"/>
  <c r="H99" i="2"/>
  <c r="H98" i="2"/>
  <c r="H93" i="2"/>
  <c r="H95" i="2" s="1"/>
  <c r="H91" i="2"/>
  <c r="H90" i="2"/>
  <c r="H89" i="2"/>
  <c r="H88" i="2"/>
  <c r="H83" i="2"/>
  <c r="H82" i="2"/>
  <c r="H81" i="2"/>
  <c r="H76" i="2"/>
  <c r="H84" i="2" s="1"/>
  <c r="H70" i="2"/>
  <c r="H69" i="2"/>
  <c r="H68" i="2"/>
  <c r="H66" i="2"/>
  <c r="H65" i="2"/>
  <c r="H64" i="2"/>
  <c r="H59" i="2"/>
  <c r="H58" i="2"/>
  <c r="H57" i="2"/>
  <c r="H56" i="2"/>
  <c r="H55" i="2"/>
  <c r="H54" i="2"/>
  <c r="H52" i="2"/>
  <c r="H51" i="2"/>
  <c r="H60" i="2" s="1"/>
  <c r="H46" i="2"/>
  <c r="H45" i="2"/>
  <c r="H44" i="2"/>
  <c r="H43" i="2"/>
  <c r="H42" i="2"/>
  <c r="H40" i="2"/>
  <c r="H39" i="2"/>
  <c r="H38" i="2"/>
  <c r="H37" i="2"/>
  <c r="G32" i="2"/>
  <c r="H32" i="2" s="1"/>
  <c r="H31" i="2"/>
  <c r="H30" i="2"/>
  <c r="H29" i="2"/>
  <c r="H28" i="2"/>
  <c r="H26" i="2"/>
  <c r="H15" i="2"/>
  <c r="H33" i="2" s="1"/>
  <c r="H10" i="2"/>
  <c r="H12" i="2" s="1"/>
  <c r="G8" i="2"/>
  <c r="H7" i="2"/>
  <c r="H6" i="2"/>
  <c r="H11" i="2" l="1"/>
  <c r="H216" i="2" s="1"/>
  <c r="H191" i="2"/>
  <c r="H203" i="2"/>
  <c r="H110" i="2"/>
  <c r="H225" i="2" s="1"/>
  <c r="H221" i="2"/>
  <c r="H61" i="2"/>
  <c r="H62" i="2" s="1"/>
  <c r="H72" i="2"/>
  <c r="H73" i="2" s="1"/>
  <c r="H94" i="2"/>
  <c r="H96" i="2" s="1"/>
  <c r="H71" i="2"/>
  <c r="H141" i="2"/>
  <c r="H192" i="2"/>
  <c r="H193" i="2" s="1"/>
  <c r="H111" i="2"/>
  <c r="H155" i="2"/>
  <c r="H133" i="2"/>
  <c r="H48" i="2"/>
  <c r="H49" i="2" s="1"/>
  <c r="H34" i="2"/>
  <c r="H35" i="2" s="1"/>
  <c r="H85" i="2"/>
  <c r="H86" i="2" s="1"/>
  <c r="H47" i="2"/>
  <c r="H121" i="2"/>
  <c r="H122" i="2" s="1"/>
  <c r="H167" i="2"/>
  <c r="H132" i="2"/>
  <c r="H156" i="2"/>
  <c r="H157" i="2" s="1"/>
  <c r="H13" i="2"/>
  <c r="H228" i="2"/>
  <c r="H215" i="2"/>
  <c r="H175" i="2"/>
  <c r="H204" i="2"/>
  <c r="H134" i="2" l="1"/>
  <c r="H226" i="2"/>
  <c r="H227" i="2" s="1"/>
  <c r="H112" i="2"/>
  <c r="H229" i="2"/>
  <c r="H217" i="2"/>
  <c r="H218" i="2" s="1"/>
  <c r="H230" i="2"/>
  <c r="H235" i="2" l="1"/>
  <c r="H232" i="2"/>
  <c r="H231" i="2"/>
  <c r="H234" i="2"/>
  <c r="H233" i="2"/>
  <c r="H236" i="2" l="1"/>
  <c r="J239" i="2" s="1"/>
</calcChain>
</file>

<file path=xl/sharedStrings.xml><?xml version="1.0" encoding="utf-8"?>
<sst xmlns="http://schemas.openxmlformats.org/spreadsheetml/2006/main" count="849" uniqueCount="214">
  <si>
    <t>Tabel 1. Investeeringute maksumuste arvestamisel kasutatud ühikhinnad (sh lisakulud)</t>
  </si>
  <si>
    <t>Ühikhind (EUR, KM-ta)</t>
  </si>
  <si>
    <t>Ühik</t>
  </si>
  <si>
    <t>Torustikud ja kraavid</t>
  </si>
  <si>
    <t>Veetoru rajamine/rekonstrueerimine</t>
  </si>
  <si>
    <t>jm</t>
  </si>
  <si>
    <t>Isevoolse kanalisatsioonitoru rajamine/rekonstrueerimine</t>
  </si>
  <si>
    <t>Survekanalisatsioonitoru rajamine/rekonstrueerimine</t>
  </si>
  <si>
    <t>Sademevee torustiku rajamine/rekonstrueerimine</t>
  </si>
  <si>
    <t>Kraavi puhastamine</t>
  </si>
  <si>
    <t>Proovivõtukaevu rajamine/rekonstrueerimine</t>
  </si>
  <si>
    <t>kmpl</t>
  </si>
  <si>
    <t>Tuletõrjeveevarustus</t>
  </si>
  <si>
    <t>Tuletõrjeveemahuti rajamine/rekonstrueerimine (104 m3)</t>
  </si>
  <si>
    <t>Hüdrandi rajamine</t>
  </si>
  <si>
    <t>Muud tööd</t>
  </si>
  <si>
    <t>Piirdeaia rajamine (tsingitud võrkpaneelist, koos väravaga) €/m</t>
  </si>
  <si>
    <t>Puuraugu tamponeerimine kmpl</t>
  </si>
  <si>
    <t>Tabel 2. Kohtla-Järve linna ÜVK kava investeeringud</t>
  </si>
  <si>
    <t>*Kõik antud võimsused on hinnangulised ja täpsustatakse projekteerimise käigus</t>
  </si>
  <si>
    <t>Linnaosa</t>
  </si>
  <si>
    <t>Investeeringuprogramm</t>
  </si>
  <si>
    <t>Investeeringu valdkond</t>
  </si>
  <si>
    <t>Investeeringu kirjeldus</t>
  </si>
  <si>
    <t>Kogus</t>
  </si>
  <si>
    <t>Ühikhind (€)</t>
  </si>
  <si>
    <t>Maksumus kokku (€)</t>
  </si>
  <si>
    <t>Märkused</t>
  </si>
  <si>
    <t>KURTNA-VASAVERE VEEHAARE: lühiajaline investeeringuprogramm</t>
  </si>
  <si>
    <t>Kurtna-Vasavere</t>
  </si>
  <si>
    <t>LA</t>
  </si>
  <si>
    <t>Vesi: rajatised</t>
  </si>
  <si>
    <t>Kurtna-Vasavere II veehaarde rajamine 5 tipupuurkaevuga</t>
  </si>
  <si>
    <t>Kurtna-Vasavere I veehaarde 7 puurkaevu rekonstrueerimine</t>
  </si>
  <si>
    <t>9 allpool nimetatud puurkaevu asemel 7 uut puurkaevu
28 50902
49 3235
50 3234
51 3233
52 3261
62 3243
63 3242
66 3244
67 3245</t>
  </si>
  <si>
    <t>PA</t>
  </si>
  <si>
    <t>Vesi: torustik</t>
  </si>
  <si>
    <t>Kurtna-Vasavere toorvee magistraali 2. liini ehitus (DN 400)</t>
  </si>
  <si>
    <t>KURTNA-VASAVERE VEEHAARE: pikaajaline investeeringuprogramm</t>
  </si>
  <si>
    <t>Vesi: seadmed</t>
  </si>
  <si>
    <t>Veepuhastustehnoloogia radionukliidide eemaldamiseks (Ahtme VTJ, Ahtme veehaare, Kurtna-Vasavere)</t>
  </si>
  <si>
    <t>ÜHISVEEVÄRK KOKKU</t>
  </si>
  <si>
    <t>LA+PA</t>
  </si>
  <si>
    <t>ÜHISVEEVÄRK KÕIK KOKKU</t>
  </si>
  <si>
    <t>KOHTLA-JÄRVE REOVEEPUHASTI: lühiajaline investeeringuprogramm</t>
  </si>
  <si>
    <t>K-J reoveepuhasti</t>
  </si>
  <si>
    <t>Kanal: rajatised</t>
  </si>
  <si>
    <t>Kohtla-Järve reoveepuhasti rekonstrueerimine</t>
  </si>
  <si>
    <t>Osa teostatavatest töödest on loetletud ridadel 16-25</t>
  </si>
  <si>
    <t>Ühtlustusmahuti rekonstrueerimine</t>
  </si>
  <si>
    <t>Kanal: seadmed</t>
  </si>
  <si>
    <t>Kohtla-Järve reoveepuhasti elektri- ja automaatikaseadmete rekonstrueerimine</t>
  </si>
  <si>
    <t>Kohtla-Järve reoveepuhasti 3 liini aeratsioonisüsteemi rekonstrueerimine</t>
  </si>
  <si>
    <t>Kohtla-Järve reoveepuhasti järelsetiti betoonservade jm konstruktsioonide remont</t>
  </si>
  <si>
    <t>Võrehoone elektrivarustuse uuendamine</t>
  </si>
  <si>
    <t>Vastuvõtukambri automaatsiibrite vahetus</t>
  </si>
  <si>
    <t>Protsessimahutite mikserite vahetus</t>
  </si>
  <si>
    <t>Avariimahuti katte uuendus</t>
  </si>
  <si>
    <t>Settekäitluse rekonstrueerimine</t>
  </si>
  <si>
    <t>4. puhastusastme rajamine</t>
  </si>
  <si>
    <t>Seadmed ettevõtete reovee näitajate seiramiseks</t>
  </si>
  <si>
    <t>KOHTLA-JÄRVE REOVEEPUHASTI: pikaajaline investeeringuprogramm</t>
  </si>
  <si>
    <t xml:space="preserve">Üldfosfori piirsisalduse ja hüdraulilise koormuse muutuste tingimustes stabiilse heljumisisalduse tagamiseks teostatakse investeeringud bioloogilise puhastuse järgse kangasfilter tehnoloogia rajamisse.   						</t>
  </si>
  <si>
    <t>Purgla (täisautomaatne purgimissõlm)</t>
  </si>
  <si>
    <t>Vastuvõtukambri möödaviik</t>
  </si>
  <si>
    <t xml:space="preserve">Heitvees sisalduvate ohtlike ainete – eelkõige kaadmium, plii, elavhõbe – ärastamise tehnoloogia arendamine ja rakendamine membraanfiltertehnoloogiana.  										</t>
  </si>
  <si>
    <t>Kompostimisväljaku asfaldi parandus ja laiendus</t>
  </si>
  <si>
    <t>KOKKU</t>
  </si>
  <si>
    <t>ÜHISKANALISATSIOON KOKKU</t>
  </si>
  <si>
    <t>ÜHISKANALISATSIOON KÕIK KOKKU</t>
  </si>
  <si>
    <t xml:space="preserve"> JÄRVE LINNAOSA ÜHISVEEVÄRK: lühiajaline investeeringuprogramm</t>
  </si>
  <si>
    <t xml:space="preserve">Järve  </t>
  </si>
  <si>
    <t>Veetorustiku rekonstrueerimine (De32-De110)</t>
  </si>
  <si>
    <t>m</t>
  </si>
  <si>
    <t>Järve</t>
  </si>
  <si>
    <t>Hüdrandi rekonstrueerimine/ehitus (DN100 ühendus)</t>
  </si>
  <si>
    <t>tk</t>
  </si>
  <si>
    <t>Vesi: uuring</t>
  </si>
  <si>
    <t xml:space="preserve">Veevõrgu olemasoleva hüdraulilise mudeli kalibreerimine ja täiendamine </t>
  </si>
  <si>
    <t>kompl</t>
  </si>
  <si>
    <t>Proovivõtukaevu ehitus (Ehitajate-Põllu ristmikule)</t>
  </si>
  <si>
    <t xml:space="preserve"> JÄRVE LINNAOSA ÜHISVEEVÄRK: pikaajaline investeeringuprogramm</t>
  </si>
  <si>
    <t>Veetorustiku rajamine (De32-De110)</t>
  </si>
  <si>
    <t>Tuletõrjevee toru rajamine</t>
  </si>
  <si>
    <t>Hüdrandi paigaldamine (DN100 ühendus)</t>
  </si>
  <si>
    <t>Tuletõrjevee mahuti rajamine (Ehitajate tn, plast)</t>
  </si>
  <si>
    <t>m3</t>
  </si>
  <si>
    <t xml:space="preserve">JÄRVE </t>
  </si>
  <si>
    <t>JÄRVE</t>
  </si>
  <si>
    <t>JÄRVE LINNAOSA ÜHISKANALISATSIOON: lühiajaline investeeringuprogramm</t>
  </si>
  <si>
    <t>Kanal: torustik</t>
  </si>
  <si>
    <t>Isevoolse kanalisatsioonitorustiku rekonstrueerimine De160-De200</t>
  </si>
  <si>
    <t>Isevoolse kanalisatsioonitorustiku rajamine</t>
  </si>
  <si>
    <t>Survekanalisatsioonitorustiku rajamine</t>
  </si>
  <si>
    <t>Reoveepumpla rajamine (RP-Ehitajate)</t>
  </si>
  <si>
    <t>JÄRVE LINNAOSA ÜHISKANALISATSIOON: pikaajaline investeeringuprogramm</t>
  </si>
  <si>
    <t>Isevoolse kanalisatsioonitorustiku rekonstrueerimine De160-De315</t>
  </si>
  <si>
    <t>Survekanalisatsioonitorustiku rekonstrueerimine</t>
  </si>
  <si>
    <t>Reoveepumpla sisendtorustiku rekonstrueerimine De160-De315</t>
  </si>
  <si>
    <t>Isevoolse kanalisatsioonitorustiku rajamine De160-De315</t>
  </si>
  <si>
    <t>Reoveepumpla (Pioneeri; Spordi, Vabaduse) rajamine</t>
  </si>
  <si>
    <t>Survekanalisatsioonitorustiku rajamine De63-De110</t>
  </si>
  <si>
    <t>JÄRVE LINNAOSA SADEMEVEEKANALISATSIOON: lühiajaline investeeringuprogramm</t>
  </si>
  <si>
    <t>Skanal: uuring</t>
  </si>
  <si>
    <t>Sademevee uuringud, geodeetilised mõõdistused ja perspektiivskeem</t>
  </si>
  <si>
    <t>Hüdrauliline mudel</t>
  </si>
  <si>
    <t>Skanal: torustik</t>
  </si>
  <si>
    <t>Isevoolse sademeveetorustiku rekonstrueerimine</t>
  </si>
  <si>
    <t>JÄRVE LINNAOSA SADEMEVEEKANALISATSIOON: pikaajaline investeeringuprogramm</t>
  </si>
  <si>
    <t>Skanal: rajatised</t>
  </si>
  <si>
    <t>Isevoolse sademeveetorustiku rajamine</t>
  </si>
  <si>
    <t>SADEMEVEEKANALISATSIOON KOKKU</t>
  </si>
  <si>
    <t>SADEMEVEEKANALISATSIOON KÕIK KOKKU</t>
  </si>
  <si>
    <t>AHTME LINNAOSA ÜHISVEEVÄRK</t>
  </si>
  <si>
    <t>AHTME VEEHAARE, VEETÖÖTLUS: lühiajaline investeeringuprogramm</t>
  </si>
  <si>
    <t>Ahtme</t>
  </si>
  <si>
    <t>Ahtme VTJ rekonstrueerimine</t>
  </si>
  <si>
    <t>Osa teostatavatest töödest on loetletud ridadel 74-76</t>
  </si>
  <si>
    <t>Liivafiltri filtriliiva vahetus</t>
  </si>
  <si>
    <t>Ventilatsiooni rekonstrueerimine</t>
  </si>
  <si>
    <t>Hoone rekonstrueerimine</t>
  </si>
  <si>
    <t>AHTME VEEHAARE, VEETÖÖTLUS: pikaajaline investeeringuprogramm</t>
  </si>
  <si>
    <t>Ahtme VTJ  ja Ahtme veehaarde puurkaevpumplate tööprotsessi optimeerimine</t>
  </si>
  <si>
    <t>Vana-Ahtme pumpla hoone lammutamine</t>
  </si>
  <si>
    <t>Tabori VTJ rajamine</t>
  </si>
  <si>
    <t>VEEHAARE, VEETÖÖTLUS KOKKU</t>
  </si>
  <si>
    <t>VEEHAARE, VEETÖÖTLUS KÕIK KOKKU</t>
  </si>
  <si>
    <t>AHTME LINNAOSA ÜHISVEEVÄRK: lühiajaline investeeringuprogramm</t>
  </si>
  <si>
    <t>Proovivõtukaevu rajamine (Altserva 6)</t>
  </si>
  <si>
    <t>Veetorustiku rekonstrueerimine</t>
  </si>
  <si>
    <t>AHTME LINNAOSA ÜHISVEEVÄRK: pikaajaline investeeringuprogramm</t>
  </si>
  <si>
    <t>AHTME</t>
  </si>
  <si>
    <t>AHTME LINNAOSA ÜHISKANALISATSIOON: lühiajaline investeeringuprogramm</t>
  </si>
  <si>
    <t>Isevoolse kanalisatsioonitorustiku rekonstrueerimine De160-De400</t>
  </si>
  <si>
    <t>Tammiku reoveekogumisala rekonstrueerimine ja laienduse projekt KJ ala</t>
  </si>
  <si>
    <t>Osa teostatavatest töödest on loetletud ridadel 100-102</t>
  </si>
  <si>
    <t>Isevoolse kanalisatsioonitorustiku rajamine De160-De200</t>
  </si>
  <si>
    <t>Survekanalisatsioonitorustiku rajamine (De63-De110)</t>
  </si>
  <si>
    <t>Reoveepumpla rajamine (Tammiku tn)</t>
  </si>
  <si>
    <t>Ahtme RVP-le generaator koos konteineriga</t>
  </si>
  <si>
    <t>Ahtme reoveepumpla rekonstrueerimine</t>
  </si>
  <si>
    <t>Vana-Ahtme reoveepumpla rekonstrueerimine</t>
  </si>
  <si>
    <t>AHTME LINNAOSA ÜHISKANALISATSIOON: pikaajaline investeeringuprogramm</t>
  </si>
  <si>
    <t xml:space="preserve">Isevoolse kanalisatsioonitorustiku rekonstrueerimine (De160-315) </t>
  </si>
  <si>
    <t xml:space="preserve">Isevoolse kanalisatsioonitorustiku rajamine (De160-315) </t>
  </si>
  <si>
    <t>AHTME SADEMEVEEKANALISATSIOON: lühiajaline investeeringuprogramm</t>
  </si>
  <si>
    <t>Isevoolse sademeveetoru rekonstrueerimine</t>
  </si>
  <si>
    <t>AHTME SADEMEVEEKANALISATSIOON: pikaajaline investeeringuprogramm</t>
  </si>
  <si>
    <t xml:space="preserve">Isevoolse sademeveetoru rajamine </t>
  </si>
  <si>
    <t>ORU LINNAOSA ÜHISVEEVÄRK: lühiajaline investeeringuprogramm</t>
  </si>
  <si>
    <t>Oru</t>
  </si>
  <si>
    <t>Proovivõtukaevu rekonstrueerimine (Männi 10/4)</t>
  </si>
  <si>
    <t>Teise proovivõtukaevu asukoht otsustatakse jooksvalt</t>
  </si>
  <si>
    <t>ORU LINNAOSA ÜHISVEEVÄRK: pikaajaline investeeringuprogramm</t>
  </si>
  <si>
    <t>Puuraugu tamponeerimine (pk 2179, Oru pk 1)</t>
  </si>
  <si>
    <t>Pumplahoone lammutamine (pk 2179)</t>
  </si>
  <si>
    <t>Oru pk 3 (kat nr 2484), Briketi 12c puurkaev-pumpla rekonstrueerimine</t>
  </si>
  <si>
    <t>ORU</t>
  </si>
  <si>
    <t>ORU LINNAOSA ÜHISKANALISATSIOON: lühiajaline investeeringuprogramm</t>
  </si>
  <si>
    <t>Isevoolse kanalisatsioonitorustiku rekonstrueerimine De200</t>
  </si>
  <si>
    <t>ORU LINNAOSA ÜHISKANALISATSIOON: pikaajaline investeeringuprogramm</t>
  </si>
  <si>
    <t>Isevoolse kanalisatsioonitorustiku rekonstrueerimine</t>
  </si>
  <si>
    <t>ORU LINNAOSA SADEMEVEEKANALISATSIOON</t>
  </si>
  <si>
    <t>KUKRUSE LINNAOSA ÜHISVEEVÄRK: lühiajaline investeeringuprogramm</t>
  </si>
  <si>
    <t>Kukruse</t>
  </si>
  <si>
    <t>Proovivõtukaevu rekonstrueerimine (Õnne 31)</t>
  </si>
  <si>
    <t>Kukruse ülestõstepumpla rekonstrueerimine (survetõste- ja tuletõrjepumpade uuendamine, 2x108 m3 veemahutite rajamine)</t>
  </si>
  <si>
    <t>KUKRUSE LINNAOSA ÜHISVEEVÄRK: pikaajaline investeeringuprogramm</t>
  </si>
  <si>
    <t>Puuraugu tamponeerimine (pk 2396)</t>
  </si>
  <si>
    <t>Hoone lammutamine (pk 2396)</t>
  </si>
  <si>
    <t>Veetorustiku rajamine</t>
  </si>
  <si>
    <t>KUKRUSE</t>
  </si>
  <si>
    <t>KUKRUSE LINNAOSA ÜHISKANALISATSIOON: lühiajaline investeeringuprogramm</t>
  </si>
  <si>
    <t>Isevoolse kanalisatsioonitorustiku rekonstrueerimine De160</t>
  </si>
  <si>
    <t>KUKRUSE LINNAOSA ÜHISKANALISATSIOON: pikaajaline investeeringuprogramm</t>
  </si>
  <si>
    <t>KUKRUSE LINNAOSA SADEMEVEEKANALISATSIOON: lühiajaline investeeringuprogramm</t>
  </si>
  <si>
    <t>Finantseerib KOV</t>
  </si>
  <si>
    <t>KUKRUSE LINNAOSA SADEMEVEEKANALISATSIOON: pikaajaline investeeringuprogramm</t>
  </si>
  <si>
    <t>SOMPA LINNAOSA ÜHISVEEVÄRK: lühiajaline investeeringuprogramm</t>
  </si>
  <si>
    <t>Sompa</t>
  </si>
  <si>
    <t>Proovivõtukaevu rajamine (Humala 1)</t>
  </si>
  <si>
    <t>SOMPA LINNAOSA ÜHISVEEVÄRK: pikaajaline investeeringuprogramm</t>
  </si>
  <si>
    <t>Sompa, Ülase, nr 33, 2350 reservpuurkaevu rekonstrueerimine</t>
  </si>
  <si>
    <t>Sompa VTJ vanade mahutite likvideerimine</t>
  </si>
  <si>
    <t>Kohtla-Järve Sompa linnaosa vana joogiveepumpla lammutamine</t>
  </si>
  <si>
    <t>Veetorustiku rekonstrueerimine De32-De110</t>
  </si>
  <si>
    <t>Veetorustiku rajamine De32-De110</t>
  </si>
  <si>
    <t>Tuletõrjevee toru (DN100)</t>
  </si>
  <si>
    <t>Tuletõrjevee mahuti rajamine (Betooni tn, plast)</t>
  </si>
  <si>
    <t>Tuletõrjevee mahuti rajamine (Videviku tn, plast)</t>
  </si>
  <si>
    <t>Tuletõrjevee mahuti rajamine (Valli tn, plast)</t>
  </si>
  <si>
    <t>SOMPA LINNAOSA ÜHISKANALISATSIOON: lühiajaline investeeringuprogramm</t>
  </si>
  <si>
    <t>SOMPA LINNAOSA ÜHISKANALISATSIOON: pikaajaline investeeringuprogramm</t>
  </si>
  <si>
    <t>Survekanalisatsioonitorustiku rekonstrueerimine (Sompa pumplast lähtuv torustik)</t>
  </si>
  <si>
    <t>Reoveepumpla rajamine (Betooni, Luha, Valli, Oblika)</t>
  </si>
  <si>
    <t>SOMPA</t>
  </si>
  <si>
    <t>SOMPA LINNAOSA SADEMEVEEKANALISATSIOON</t>
  </si>
  <si>
    <t>ENERGIANEUTRAALSUSE SAAVUTAMISEKS VAJALIKUD TEGEVUSED: lühiajaline programm</t>
  </si>
  <si>
    <t>ÜLDINE</t>
  </si>
  <si>
    <t>Energianeutraalsus</t>
  </si>
  <si>
    <t>Kohtla-Järve regionaalse reoveepuhasti energiaauditi koostamine</t>
  </si>
  <si>
    <t>ENERGIANEUTRAALSUSE SAAVUTAMISEKS VAJALIKUD TEGEVUSED: pikaajaline programm</t>
  </si>
  <si>
    <t>Kohtla-Järve reoveepuhasti õhustamise juhtimine ammooniumianduri abil</t>
  </si>
  <si>
    <t>Investeering Kohtla-Järve regionaalse reoveepuhasti päikeseparki ja akulahendustesse (sh 600 kW inverter)</t>
  </si>
  <si>
    <t>Veevarustus- ja kanalisatsioonirajatiste energiakasutuse hindamine, vajadusel energiaauditi koostamine energia- ja taastuvenergia meetmete rakendamise võimaluste väljaselgitamiseks, meetmete elluviimine.</t>
  </si>
  <si>
    <t>ENERGIANEUTRAALSUS KOKKU</t>
  </si>
  <si>
    <t>ENERGIANEUTRAALSUS KÕIK KOKKU</t>
  </si>
  <si>
    <t>ÜLDINE KOKKU</t>
  </si>
  <si>
    <t>ÜHISVEEVÄRK JA KANALISATSIOON KOKKU</t>
  </si>
  <si>
    <t>KÕIK KOKKU</t>
  </si>
  <si>
    <t>Lühendite selgitus:</t>
  </si>
  <si>
    <t>LA - lühiajaline investeeringuprogramm</t>
  </si>
  <si>
    <t>PA - pikaajaline investeeringuprogramm</t>
  </si>
  <si>
    <t>Reoveepumpla rajamine (Võsa tn, Põhja 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</si>
</sst>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</font>
    <font>
      <sz val="10"/>
      <color theme="1"/>
      <name val="Verdana"/>
      <family val="2"/>
      <charset val="1"/>
    </font>
    <font>
      <b/>
      <sz val="14"/>
      <color theme="1"/>
      <name val="Calibri"/>
      <family val="2"/>
      <charset val="1"/>
    </font>
    <font>
      <b/>
      <sz val="10"/>
      <color theme="1"/>
      <name val="Verdana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rgb="FF00B0F0"/>
      <name val="Calibri"/>
      <family val="2"/>
      <charset val="186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theme="4" tint="-0.249977111117893"/>
      <name val="Calibri"/>
      <family val="2"/>
      <charset val="1"/>
    </font>
    <font>
      <i/>
      <sz val="11"/>
      <color theme="0" tint="-0.249977111117893"/>
      <name val="Calibri"/>
      <family val="2"/>
      <charset val="1"/>
    </font>
    <font>
      <i/>
      <sz val="11"/>
      <color theme="0" tint="-0.34998626667073579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B050"/>
      <name val="Calibri"/>
      <family val="2"/>
      <charset val="1"/>
    </font>
    <font>
      <i/>
      <sz val="11"/>
      <name val="Calibri"/>
      <family val="2"/>
      <charset val="1"/>
    </font>
    <font>
      <sz val="11"/>
      <color theme="4" tint="-0.249977111117893"/>
      <name val="Calibri"/>
      <family val="2"/>
      <charset val="186"/>
    </font>
    <font>
      <b/>
      <sz val="11"/>
      <color rgb="FF0070C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theme="7" tint="0.79989013336588644"/>
        <bgColor rgb="FFFCE8ED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9" tint="0.79989013336588644"/>
        <bgColor rgb="FFDEEBF7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9"/>
        <bgColor rgb="FF808080"/>
      </patternFill>
    </fill>
    <fill>
      <patternFill patternType="solid">
        <fgColor theme="0" tint="-0.14999847407452621"/>
        <bgColor rgb="FFD6DCE5"/>
      </patternFill>
    </fill>
    <fill>
      <patternFill patternType="solid">
        <fgColor theme="0" tint="-4.9989318521683403E-2"/>
        <bgColor rgb="FFFCE8ED"/>
      </patternFill>
    </fill>
    <fill>
      <patternFill patternType="solid">
        <fgColor theme="8" tint="0.39988402966399123"/>
        <bgColor rgb="FF9DC3E6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E2F0D9"/>
      </patternFill>
    </fill>
    <fill>
      <patternFill patternType="solid">
        <fgColor theme="4" tint="0.39988402966399123"/>
        <bgColor rgb="FFB4C7E7"/>
      </patternFill>
    </fill>
    <fill>
      <patternFill patternType="solid">
        <fgColor theme="7" tint="0.39988402966399123"/>
        <bgColor rgb="FFFFE699"/>
      </patternFill>
    </fill>
    <fill>
      <patternFill patternType="solid">
        <fgColor theme="0" tint="-0.249977111117893"/>
        <bgColor rgb="FFB4C7E7"/>
      </patternFill>
    </fill>
    <fill>
      <patternFill patternType="solid">
        <fgColor theme="0" tint="-0.34998626667073579"/>
        <bgColor rgb="FF8FAADC"/>
      </patternFill>
    </fill>
    <fill>
      <patternFill patternType="solid">
        <fgColor theme="0" tint="-0.499984740745262"/>
        <bgColor rgb="FF666699"/>
      </patternFill>
    </fill>
    <fill>
      <patternFill patternType="solid">
        <fgColor theme="8" tint="0.59987182226020086"/>
        <bgColor rgb="FF9DC3E6"/>
      </patternFill>
    </fill>
    <fill>
      <patternFill patternType="solid">
        <fgColor theme="7" tint="0.59987182226020086"/>
        <bgColor rgb="FFFFF2CC"/>
      </patternFill>
    </fill>
    <fill>
      <patternFill patternType="solid">
        <fgColor rgb="FFEF89A1"/>
        <bgColor rgb="FFA6A6A6"/>
      </patternFill>
    </fill>
    <fill>
      <patternFill patternType="solid">
        <fgColor rgb="FFFCE8ED"/>
        <bgColor rgb="FFF2F2F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0">
    <xf numFmtId="0" fontId="0" fillId="0" borderId="0" xfId="0"/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left" vertical="center" wrapText="1" inden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4" fillId="4" borderId="4" xfId="0" applyFont="1" applyFill="1" applyBorder="1"/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3" fontId="10" fillId="4" borderId="5" xfId="0" applyNumberFormat="1" applyFont="1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0" fontId="5" fillId="0" borderId="0" xfId="0" applyFont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 wrapText="1"/>
    </xf>
    <xf numFmtId="3" fontId="12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4" borderId="8" xfId="0" applyFont="1" applyFill="1" applyBorder="1"/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3" fontId="10" fillId="4" borderId="9" xfId="0" applyNumberFormat="1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3" fontId="10" fillId="0" borderId="0" xfId="0" applyNumberFormat="1" applyFont="1" applyAlignment="1">
      <alignment horizontal="right" vertical="center"/>
    </xf>
    <xf numFmtId="0" fontId="4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3" fontId="4" fillId="5" borderId="5" xfId="0" applyNumberFormat="1" applyFont="1" applyFill="1" applyBorder="1" applyAlignment="1">
      <alignment horizontal="left" wrapText="1"/>
    </xf>
    <xf numFmtId="3" fontId="4" fillId="5" borderId="5" xfId="0" applyNumberFormat="1" applyFont="1" applyFill="1" applyBorder="1" applyAlignment="1">
      <alignment horizontal="left"/>
    </xf>
    <xf numFmtId="3" fontId="4" fillId="5" borderId="5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0" fontId="4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left"/>
    </xf>
    <xf numFmtId="3" fontId="4" fillId="6" borderId="5" xfId="0" applyNumberFormat="1" applyFont="1" applyFill="1" applyBorder="1" applyAlignment="1">
      <alignment horizontal="left" wrapText="1"/>
    </xf>
    <xf numFmtId="3" fontId="4" fillId="6" borderId="5" xfId="0" applyNumberFormat="1" applyFont="1" applyFill="1" applyBorder="1" applyAlignment="1">
      <alignment horizontal="left"/>
    </xf>
    <xf numFmtId="3" fontId="4" fillId="6" borderId="5" xfId="0" applyNumberFormat="1" applyFont="1" applyFill="1" applyBorder="1" applyAlignment="1">
      <alignment horizontal="right"/>
    </xf>
    <xf numFmtId="3" fontId="10" fillId="6" borderId="1" xfId="0" applyNumberFormat="1" applyFont="1" applyFill="1" applyBorder="1" applyAlignment="1">
      <alignment horizontal="right"/>
    </xf>
    <xf numFmtId="0" fontId="4" fillId="7" borderId="2" xfId="0" applyFont="1" applyFill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3" fontId="4" fillId="7" borderId="9" xfId="0" applyNumberFormat="1" applyFont="1" applyFill="1" applyBorder="1" applyAlignment="1">
      <alignment horizontal="left" wrapText="1"/>
    </xf>
    <xf numFmtId="3" fontId="4" fillId="7" borderId="9" xfId="0" applyNumberFormat="1" applyFont="1" applyFill="1" applyBorder="1" applyAlignment="1">
      <alignment horizontal="left"/>
    </xf>
    <xf numFmtId="3" fontId="4" fillId="7" borderId="9" xfId="0" applyNumberFormat="1" applyFont="1" applyFill="1" applyBorder="1" applyAlignment="1">
      <alignment horizontal="right"/>
    </xf>
    <xf numFmtId="3" fontId="4" fillId="7" borderId="10" xfId="0" applyNumberFormat="1" applyFont="1" applyFill="1" applyBorder="1" applyAlignment="1">
      <alignment horizontal="right"/>
    </xf>
    <xf numFmtId="3" fontId="10" fillId="7" borderId="2" xfId="0" applyNumberFormat="1" applyFont="1" applyFill="1" applyBorder="1" applyAlignment="1">
      <alignment horizontal="right"/>
    </xf>
    <xf numFmtId="0" fontId="0" fillId="4" borderId="11" xfId="0" applyFill="1" applyBorder="1" applyAlignment="1">
      <alignment horizontal="left"/>
    </xf>
    <xf numFmtId="3" fontId="10" fillId="4" borderId="11" xfId="0" applyNumberFormat="1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4" fillId="0" borderId="1" xfId="0" applyNumberFormat="1" applyFont="1" applyBorder="1" applyAlignment="1">
      <alignment horizontal="left" wrapText="1"/>
    </xf>
    <xf numFmtId="0" fontId="13" fillId="0" borderId="0" xfId="0" applyFont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1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3" fontId="14" fillId="0" borderId="7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3" fontId="10" fillId="0" borderId="0" xfId="0" applyNumberFormat="1" applyFont="1" applyAlignment="1">
      <alignment horizontal="right"/>
    </xf>
    <xf numFmtId="0" fontId="10" fillId="5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4" fillId="8" borderId="1" xfId="0" applyFont="1" applyFill="1" applyBorder="1"/>
    <xf numFmtId="0" fontId="10" fillId="8" borderId="5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left"/>
    </xf>
    <xf numFmtId="3" fontId="4" fillId="8" borderId="5" xfId="0" applyNumberFormat="1" applyFont="1" applyFill="1" applyBorder="1" applyAlignment="1">
      <alignment horizontal="left" wrapText="1"/>
    </xf>
    <xf numFmtId="3" fontId="4" fillId="8" borderId="5" xfId="0" applyNumberFormat="1" applyFont="1" applyFill="1" applyBorder="1" applyAlignment="1">
      <alignment horizontal="left"/>
    </xf>
    <xf numFmtId="3" fontId="4" fillId="8" borderId="5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0" fontId="4" fillId="9" borderId="8" xfId="0" applyFont="1" applyFill="1" applyBorder="1"/>
    <xf numFmtId="0" fontId="0" fillId="9" borderId="9" xfId="0" applyFill="1" applyBorder="1" applyAlignment="1">
      <alignment horizontal="center"/>
    </xf>
    <xf numFmtId="0" fontId="0" fillId="9" borderId="9" xfId="0" applyFill="1" applyBorder="1" applyAlignment="1">
      <alignment horizontal="left"/>
    </xf>
    <xf numFmtId="3" fontId="10" fillId="9" borderId="9" xfId="0" applyNumberFormat="1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/>
    </xf>
    <xf numFmtId="0" fontId="4" fillId="0" borderId="7" xfId="0" applyFont="1" applyBorder="1" applyAlignment="1">
      <alignment wrapText="1"/>
    </xf>
    <xf numFmtId="3" fontId="15" fillId="0" borderId="7" xfId="0" applyNumberFormat="1" applyFont="1" applyBorder="1"/>
    <xf numFmtId="3" fontId="4" fillId="0" borderId="7" xfId="0" applyNumberFormat="1" applyFont="1" applyBorder="1"/>
    <xf numFmtId="3" fontId="10" fillId="0" borderId="0" xfId="0" applyNumberFormat="1" applyFont="1"/>
    <xf numFmtId="0" fontId="5" fillId="0" borderId="0" xfId="0" applyFont="1" applyAlignment="1">
      <alignment horizontal="left"/>
    </xf>
    <xf numFmtId="3" fontId="8" fillId="0" borderId="2" xfId="0" applyNumberFormat="1" applyFont="1" applyBorder="1" applyAlignment="1">
      <alignment wrapText="1"/>
    </xf>
    <xf numFmtId="0" fontId="8" fillId="0" borderId="7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3" fontId="15" fillId="0" borderId="1" xfId="0" applyNumberFormat="1" applyFont="1" applyBorder="1"/>
    <xf numFmtId="3" fontId="16" fillId="0" borderId="0" xfId="0" applyNumberFormat="1" applyFont="1"/>
    <xf numFmtId="0" fontId="10" fillId="0" borderId="0" xfId="0" applyFont="1"/>
    <xf numFmtId="3" fontId="8" fillId="0" borderId="1" xfId="0" applyNumberFormat="1" applyFont="1" applyBorder="1"/>
    <xf numFmtId="0" fontId="4" fillId="0" borderId="6" xfId="0" applyFont="1" applyBorder="1" applyAlignment="1">
      <alignment horizontal="left"/>
    </xf>
    <xf numFmtId="0" fontId="8" fillId="10" borderId="1" xfId="0" applyFont="1" applyFill="1" applyBorder="1" applyAlignment="1">
      <alignment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right"/>
    </xf>
    <xf numFmtId="3" fontId="15" fillId="10" borderId="1" xfId="0" applyNumberFormat="1" applyFont="1" applyFill="1" applyBorder="1" applyAlignment="1">
      <alignment horizontal="right"/>
    </xf>
    <xf numFmtId="3" fontId="8" fillId="10" borderId="1" xfId="0" applyNumberFormat="1" applyFont="1" applyFill="1" applyBorder="1"/>
    <xf numFmtId="0" fontId="10" fillId="11" borderId="4" xfId="0" applyFont="1" applyFill="1" applyBorder="1"/>
    <xf numFmtId="0" fontId="10" fillId="11" borderId="2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left"/>
    </xf>
    <xf numFmtId="3" fontId="4" fillId="11" borderId="5" xfId="0" applyNumberFormat="1" applyFont="1" applyFill="1" applyBorder="1" applyAlignment="1">
      <alignment horizontal="left" wrapText="1"/>
    </xf>
    <xf numFmtId="3" fontId="4" fillId="11" borderId="5" xfId="0" applyNumberFormat="1" applyFont="1" applyFill="1" applyBorder="1" applyAlignment="1">
      <alignment horizontal="left"/>
    </xf>
    <xf numFmtId="3" fontId="4" fillId="11" borderId="5" xfId="0" applyNumberFormat="1" applyFont="1" applyFill="1" applyBorder="1" applyAlignment="1">
      <alignment horizontal="right"/>
    </xf>
    <xf numFmtId="3" fontId="10" fillId="11" borderId="2" xfId="0" applyNumberFormat="1" applyFont="1" applyFill="1" applyBorder="1" applyAlignment="1">
      <alignment horizontal="right"/>
    </xf>
    <xf numFmtId="0" fontId="10" fillId="12" borderId="4" xfId="0" applyFont="1" applyFill="1" applyBorder="1"/>
    <xf numFmtId="0" fontId="10" fillId="12" borderId="1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left"/>
    </xf>
    <xf numFmtId="3" fontId="4" fillId="12" borderId="5" xfId="0" applyNumberFormat="1" applyFont="1" applyFill="1" applyBorder="1" applyAlignment="1">
      <alignment horizontal="left" wrapText="1"/>
    </xf>
    <xf numFmtId="3" fontId="4" fillId="12" borderId="5" xfId="0" applyNumberFormat="1" applyFont="1" applyFill="1" applyBorder="1" applyAlignment="1">
      <alignment horizontal="left"/>
    </xf>
    <xf numFmtId="3" fontId="4" fillId="12" borderId="5" xfId="0" applyNumberFormat="1" applyFont="1" applyFill="1" applyBorder="1" applyAlignment="1">
      <alignment horizontal="right"/>
    </xf>
    <xf numFmtId="3" fontId="10" fillId="12" borderId="2" xfId="0" applyNumberFormat="1" applyFont="1" applyFill="1" applyBorder="1" applyAlignment="1">
      <alignment horizontal="right"/>
    </xf>
    <xf numFmtId="0" fontId="10" fillId="8" borderId="4" xfId="0" applyFont="1" applyFill="1" applyBorder="1"/>
    <xf numFmtId="0" fontId="10" fillId="8" borderId="2" xfId="0" applyFont="1" applyFill="1" applyBorder="1" applyAlignment="1">
      <alignment horizontal="center"/>
    </xf>
    <xf numFmtId="0" fontId="16" fillId="8" borderId="5" xfId="0" applyFont="1" applyFill="1" applyBorder="1" applyAlignment="1">
      <alignment wrapText="1"/>
    </xf>
    <xf numFmtId="0" fontId="16" fillId="8" borderId="5" xfId="0" applyFont="1" applyFill="1" applyBorder="1"/>
    <xf numFmtId="3" fontId="16" fillId="8" borderId="5" xfId="0" applyNumberFormat="1" applyFont="1" applyFill="1" applyBorder="1"/>
    <xf numFmtId="3" fontId="16" fillId="8" borderId="2" xfId="0" applyNumberFormat="1" applyFont="1" applyFill="1" applyBorder="1"/>
    <xf numFmtId="0" fontId="10" fillId="2" borderId="8" xfId="0" applyFont="1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10" fillId="2" borderId="9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wrapText="1"/>
    </xf>
    <xf numFmtId="3" fontId="8" fillId="0" borderId="7" xfId="0" applyNumberFormat="1" applyFont="1" applyBorder="1"/>
    <xf numFmtId="3" fontId="4" fillId="0" borderId="1" xfId="0" applyNumberFormat="1" applyFont="1" applyBorder="1" applyAlignment="1">
      <alignment wrapText="1"/>
    </xf>
    <xf numFmtId="3" fontId="4" fillId="10" borderId="1" xfId="0" applyNumberFormat="1" applyFont="1" applyFill="1" applyBorder="1" applyAlignment="1">
      <alignment horizontal="right"/>
    </xf>
    <xf numFmtId="3" fontId="4" fillId="10" borderId="1" xfId="0" applyNumberFormat="1" applyFont="1" applyFill="1" applyBorder="1" applyAlignment="1">
      <alignment horizontal="center"/>
    </xf>
    <xf numFmtId="3" fontId="4" fillId="10" borderId="1" xfId="0" applyNumberFormat="1" applyFont="1" applyFill="1" applyBorder="1"/>
    <xf numFmtId="0" fontId="10" fillId="2" borderId="4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left" wrapText="1"/>
    </xf>
    <xf numFmtId="3" fontId="4" fillId="2" borderId="5" xfId="0" applyNumberFormat="1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0" fontId="10" fillId="13" borderId="4" xfId="0" applyFont="1" applyFill="1" applyBorder="1"/>
    <xf numFmtId="0" fontId="10" fillId="13" borderId="1" xfId="0" applyFont="1" applyFill="1" applyBorder="1" applyAlignment="1">
      <alignment horizontal="center"/>
    </xf>
    <xf numFmtId="0" fontId="10" fillId="13" borderId="6" xfId="0" applyFont="1" applyFill="1" applyBorder="1" applyAlignment="1">
      <alignment horizontal="left"/>
    </xf>
    <xf numFmtId="3" fontId="4" fillId="13" borderId="5" xfId="0" applyNumberFormat="1" applyFont="1" applyFill="1" applyBorder="1" applyAlignment="1">
      <alignment horizontal="left" wrapText="1"/>
    </xf>
    <xf numFmtId="3" fontId="4" fillId="13" borderId="5" xfId="0" applyNumberFormat="1" applyFont="1" applyFill="1" applyBorder="1" applyAlignment="1">
      <alignment horizontal="left"/>
    </xf>
    <xf numFmtId="3" fontId="4" fillId="13" borderId="5" xfId="0" applyNumberFormat="1" applyFont="1" applyFill="1" applyBorder="1" applyAlignment="1">
      <alignment horizontal="right"/>
    </xf>
    <xf numFmtId="3" fontId="10" fillId="13" borderId="2" xfId="0" applyNumberFormat="1" applyFont="1" applyFill="1" applyBorder="1" applyAlignment="1">
      <alignment horizontal="right"/>
    </xf>
    <xf numFmtId="0" fontId="4" fillId="7" borderId="8" xfId="0" applyFont="1" applyFill="1" applyBorder="1"/>
    <xf numFmtId="0" fontId="10" fillId="7" borderId="9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left"/>
    </xf>
    <xf numFmtId="0" fontId="10" fillId="7" borderId="9" xfId="0" applyFont="1" applyFill="1" applyBorder="1" applyAlignment="1">
      <alignment horizontal="center" wrapText="1"/>
    </xf>
    <xf numFmtId="0" fontId="10" fillId="7" borderId="1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4" fillId="10" borderId="7" xfId="0" applyNumberFormat="1" applyFont="1" applyFill="1" applyBorder="1" applyAlignment="1">
      <alignment horizontal="right"/>
    </xf>
    <xf numFmtId="3" fontId="12" fillId="10" borderId="3" xfId="0" applyNumberFormat="1" applyFont="1" applyFill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4" fillId="14" borderId="8" xfId="0" applyFont="1" applyFill="1" applyBorder="1"/>
    <xf numFmtId="0" fontId="10" fillId="14" borderId="9" xfId="0" applyFont="1" applyFill="1" applyBorder="1" applyAlignment="1">
      <alignment horizontal="center"/>
    </xf>
    <xf numFmtId="0" fontId="10" fillId="14" borderId="9" xfId="0" applyFont="1" applyFill="1" applyBorder="1" applyAlignment="1">
      <alignment horizontal="left"/>
    </xf>
    <xf numFmtId="0" fontId="10" fillId="14" borderId="9" xfId="0" applyFont="1" applyFill="1" applyBorder="1" applyAlignment="1">
      <alignment horizontal="center" wrapText="1"/>
    </xf>
    <xf numFmtId="0" fontId="4" fillId="14" borderId="10" xfId="0" applyFont="1" applyFill="1" applyBorder="1" applyAlignment="1">
      <alignment horizontal="center"/>
    </xf>
    <xf numFmtId="0" fontId="10" fillId="15" borderId="4" xfId="0" applyFont="1" applyFill="1" applyBorder="1"/>
    <xf numFmtId="0" fontId="4" fillId="15" borderId="5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left"/>
    </xf>
    <xf numFmtId="3" fontId="4" fillId="15" borderId="5" xfId="0" applyNumberFormat="1" applyFont="1" applyFill="1" applyBorder="1" applyAlignment="1">
      <alignment horizontal="left" wrapText="1"/>
    </xf>
    <xf numFmtId="3" fontId="4" fillId="15" borderId="5" xfId="0" applyNumberFormat="1" applyFont="1" applyFill="1" applyBorder="1" applyAlignment="1">
      <alignment horizontal="left"/>
    </xf>
    <xf numFmtId="3" fontId="4" fillId="15" borderId="5" xfId="0" applyNumberFormat="1" applyFont="1" applyFill="1" applyBorder="1" applyAlignment="1">
      <alignment horizontal="right"/>
    </xf>
    <xf numFmtId="3" fontId="10" fillId="15" borderId="2" xfId="0" applyNumberFormat="1" applyFont="1" applyFill="1" applyBorder="1" applyAlignment="1">
      <alignment horizontal="right"/>
    </xf>
    <xf numFmtId="0" fontId="10" fillId="16" borderId="4" xfId="0" applyFont="1" applyFill="1" applyBorder="1"/>
    <xf numFmtId="0" fontId="4" fillId="16" borderId="5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left"/>
    </xf>
    <xf numFmtId="3" fontId="4" fillId="16" borderId="5" xfId="0" applyNumberFormat="1" applyFont="1" applyFill="1" applyBorder="1" applyAlignment="1">
      <alignment horizontal="left" wrapText="1"/>
    </xf>
    <xf numFmtId="3" fontId="4" fillId="16" borderId="5" xfId="0" applyNumberFormat="1" applyFont="1" applyFill="1" applyBorder="1" applyAlignment="1">
      <alignment horizontal="left"/>
    </xf>
    <xf numFmtId="3" fontId="4" fillId="16" borderId="5" xfId="0" applyNumberFormat="1" applyFont="1" applyFill="1" applyBorder="1" applyAlignment="1">
      <alignment horizontal="right"/>
    </xf>
    <xf numFmtId="3" fontId="10" fillId="16" borderId="1" xfId="0" applyNumberFormat="1" applyFont="1" applyFill="1" applyBorder="1" applyAlignment="1">
      <alignment horizontal="right"/>
    </xf>
    <xf numFmtId="0" fontId="10" fillId="7" borderId="4" xfId="0" applyFont="1" applyFill="1" applyBorder="1"/>
    <xf numFmtId="0" fontId="4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left"/>
    </xf>
    <xf numFmtId="3" fontId="4" fillId="7" borderId="5" xfId="0" applyNumberFormat="1" applyFont="1" applyFill="1" applyBorder="1" applyAlignment="1">
      <alignment horizontal="left" wrapText="1"/>
    </xf>
    <xf numFmtId="3" fontId="4" fillId="7" borderId="5" xfId="0" applyNumberFormat="1" applyFont="1" applyFill="1" applyBorder="1" applyAlignment="1">
      <alignment horizontal="left"/>
    </xf>
    <xf numFmtId="3" fontId="4" fillId="7" borderId="5" xfId="0" applyNumberFormat="1" applyFont="1" applyFill="1" applyBorder="1" applyAlignment="1">
      <alignment horizontal="right"/>
    </xf>
    <xf numFmtId="0" fontId="4" fillId="17" borderId="8" xfId="0" applyFont="1" applyFill="1" applyBorder="1"/>
    <xf numFmtId="0" fontId="4" fillId="17" borderId="9" xfId="0" applyFont="1" applyFill="1" applyBorder="1" applyAlignment="1">
      <alignment horizontal="center"/>
    </xf>
    <xf numFmtId="0" fontId="4" fillId="17" borderId="9" xfId="0" applyFont="1" applyFill="1" applyBorder="1" applyAlignment="1">
      <alignment horizontal="left"/>
    </xf>
    <xf numFmtId="3" fontId="10" fillId="17" borderId="9" xfId="0" applyNumberFormat="1" applyFont="1" applyFill="1" applyBorder="1" applyAlignment="1">
      <alignment horizontal="center" wrapText="1"/>
    </xf>
    <xf numFmtId="0" fontId="0" fillId="17" borderId="9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10" fillId="11" borderId="1" xfId="0" applyFont="1" applyFill="1" applyBorder="1"/>
    <xf numFmtId="0" fontId="10" fillId="11" borderId="4" xfId="0" applyFont="1" applyFill="1" applyBorder="1" applyAlignment="1">
      <alignment horizontal="center"/>
    </xf>
    <xf numFmtId="3" fontId="10" fillId="11" borderId="1" xfId="0" applyNumberFormat="1" applyFont="1" applyFill="1" applyBorder="1" applyAlignment="1">
      <alignment horizontal="right"/>
    </xf>
    <xf numFmtId="0" fontId="10" fillId="12" borderId="1" xfId="0" applyFont="1" applyFill="1" applyBorder="1"/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left"/>
    </xf>
    <xf numFmtId="3" fontId="4" fillId="12" borderId="9" xfId="0" applyNumberFormat="1" applyFont="1" applyFill="1" applyBorder="1" applyAlignment="1">
      <alignment horizontal="left" wrapText="1"/>
    </xf>
    <xf numFmtId="3" fontId="4" fillId="12" borderId="9" xfId="0" applyNumberFormat="1" applyFont="1" applyFill="1" applyBorder="1" applyAlignment="1">
      <alignment horizontal="left"/>
    </xf>
    <xf numFmtId="3" fontId="4" fillId="12" borderId="9" xfId="0" applyNumberFormat="1" applyFont="1" applyFill="1" applyBorder="1" applyAlignment="1">
      <alignment horizontal="right"/>
    </xf>
    <xf numFmtId="3" fontId="4" fillId="12" borderId="10" xfId="0" applyNumberFormat="1" applyFont="1" applyFill="1" applyBorder="1" applyAlignment="1">
      <alignment horizontal="right"/>
    </xf>
    <xf numFmtId="3" fontId="10" fillId="12" borderId="10" xfId="0" applyNumberFormat="1" applyFont="1" applyFill="1" applyBorder="1" applyAlignment="1">
      <alignment horizontal="right"/>
    </xf>
    <xf numFmtId="0" fontId="10" fillId="8" borderId="1" xfId="0" applyFont="1" applyFill="1" applyBorder="1"/>
    <xf numFmtId="0" fontId="10" fillId="8" borderId="4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left"/>
    </xf>
    <xf numFmtId="0" fontId="4" fillId="8" borderId="11" xfId="0" applyFont="1" applyFill="1" applyBorder="1" applyAlignment="1">
      <alignment wrapText="1"/>
    </xf>
    <xf numFmtId="0" fontId="4" fillId="8" borderId="11" xfId="0" applyFont="1" applyFill="1" applyBorder="1"/>
    <xf numFmtId="0" fontId="4" fillId="8" borderId="13" xfId="0" applyFont="1" applyFill="1" applyBorder="1"/>
    <xf numFmtId="3" fontId="10" fillId="8" borderId="0" xfId="0" applyNumberFormat="1" applyFont="1" applyFill="1"/>
    <xf numFmtId="0" fontId="10" fillId="9" borderId="9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3" fontId="8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0" fontId="4" fillId="10" borderId="2" xfId="0" applyFont="1" applyFill="1" applyBorder="1" applyAlignment="1">
      <alignment horizontal="left"/>
    </xf>
    <xf numFmtId="3" fontId="8" fillId="0" borderId="2" xfId="0" applyNumberFormat="1" applyFont="1" applyBorder="1"/>
    <xf numFmtId="0" fontId="4" fillId="0" borderId="2" xfId="0" applyFont="1" applyBorder="1" applyAlignment="1">
      <alignment horizontal="left"/>
    </xf>
    <xf numFmtId="3" fontId="15" fillId="10" borderId="2" xfId="0" applyNumberFormat="1" applyFont="1" applyFill="1" applyBorder="1" applyAlignment="1">
      <alignment horizontal="right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/>
    </xf>
    <xf numFmtId="3" fontId="16" fillId="8" borderId="1" xfId="0" applyNumberFormat="1" applyFont="1" applyFill="1" applyBorder="1"/>
    <xf numFmtId="0" fontId="4" fillId="2" borderId="8" xfId="0" applyFont="1" applyFill="1" applyBorder="1"/>
    <xf numFmtId="3" fontId="4" fillId="0" borderId="2" xfId="0" applyNumberFormat="1" applyFont="1" applyBorder="1" applyAlignment="1">
      <alignment wrapText="1"/>
    </xf>
    <xf numFmtId="3" fontId="15" fillId="0" borderId="2" xfId="0" applyNumberFormat="1" applyFont="1" applyBorder="1"/>
    <xf numFmtId="3" fontId="14" fillId="0" borderId="1" xfId="0" applyNumberFormat="1" applyFont="1" applyBorder="1" applyAlignment="1">
      <alignment wrapText="1"/>
    </xf>
    <xf numFmtId="3" fontId="17" fillId="0" borderId="2" xfId="0" applyNumberFormat="1" applyFont="1" applyBorder="1"/>
    <xf numFmtId="3" fontId="14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3" fontId="4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9" xfId="0" applyNumberFormat="1" applyFont="1" applyBorder="1"/>
    <xf numFmtId="0" fontId="10" fillId="18" borderId="4" xfId="0" applyFont="1" applyFill="1" applyBorder="1"/>
    <xf numFmtId="0" fontId="10" fillId="18" borderId="2" xfId="0" applyFont="1" applyFill="1" applyBorder="1" applyAlignment="1">
      <alignment horizontal="center"/>
    </xf>
    <xf numFmtId="0" fontId="10" fillId="18" borderId="6" xfId="0" applyFont="1" applyFill="1" applyBorder="1" applyAlignment="1">
      <alignment horizontal="left"/>
    </xf>
    <xf numFmtId="3" fontId="4" fillId="18" borderId="5" xfId="0" applyNumberFormat="1" applyFont="1" applyFill="1" applyBorder="1" applyAlignment="1">
      <alignment horizontal="center" wrapText="1"/>
    </xf>
    <xf numFmtId="3" fontId="4" fillId="18" borderId="5" xfId="0" applyNumberFormat="1" applyFont="1" applyFill="1" applyBorder="1" applyAlignment="1">
      <alignment horizontal="left"/>
    </xf>
    <xf numFmtId="3" fontId="4" fillId="18" borderId="5" xfId="0" applyNumberFormat="1" applyFont="1" applyFill="1" applyBorder="1" applyAlignment="1">
      <alignment horizontal="right"/>
    </xf>
    <xf numFmtId="3" fontId="10" fillId="18" borderId="2" xfId="0" applyNumberFormat="1" applyFont="1" applyFill="1" applyBorder="1" applyAlignment="1">
      <alignment horizontal="right"/>
    </xf>
    <xf numFmtId="0" fontId="0" fillId="7" borderId="9" xfId="0" applyFill="1" applyBorder="1" applyAlignment="1">
      <alignment horizontal="center"/>
    </xf>
    <xf numFmtId="0" fontId="0" fillId="7" borderId="9" xfId="0" applyFill="1" applyBorder="1" applyAlignment="1">
      <alignment horizontal="left"/>
    </xf>
    <xf numFmtId="0" fontId="0" fillId="7" borderId="10" xfId="0" applyFill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0" fontId="0" fillId="14" borderId="9" xfId="0" applyFill="1" applyBorder="1" applyAlignment="1">
      <alignment horizontal="center"/>
    </xf>
    <xf numFmtId="0" fontId="0" fillId="14" borderId="9" xfId="0" applyFill="1" applyBorder="1" applyAlignment="1">
      <alignment horizontal="left"/>
    </xf>
    <xf numFmtId="0" fontId="0" fillId="14" borderId="10" xfId="0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10" fillId="15" borderId="6" xfId="0" applyFont="1" applyFill="1" applyBorder="1" applyAlignment="1">
      <alignment horizontal="left"/>
    </xf>
    <xf numFmtId="0" fontId="10" fillId="16" borderId="1" xfId="0" applyFont="1" applyFill="1" applyBorder="1" applyAlignment="1">
      <alignment horizontal="center"/>
    </xf>
    <xf numFmtId="0" fontId="10" fillId="16" borderId="6" xfId="0" applyFont="1" applyFill="1" applyBorder="1" applyAlignment="1">
      <alignment horizontal="left"/>
    </xf>
    <xf numFmtId="3" fontId="10" fillId="16" borderId="2" xfId="0" applyNumberFormat="1" applyFont="1" applyFill="1" applyBorder="1" applyAlignment="1">
      <alignment horizontal="right"/>
    </xf>
    <xf numFmtId="0" fontId="18" fillId="0" borderId="0" xfId="0" applyFont="1"/>
    <xf numFmtId="3" fontId="4" fillId="10" borderId="7" xfId="0" applyNumberFormat="1" applyFont="1" applyFill="1" applyBorder="1" applyAlignment="1">
      <alignment horizontal="left"/>
    </xf>
    <xf numFmtId="3" fontId="4" fillId="0" borderId="7" xfId="0" applyNumberFormat="1" applyFont="1" applyBorder="1" applyAlignment="1">
      <alignment wrapText="1"/>
    </xf>
    <xf numFmtId="3" fontId="4" fillId="10" borderId="7" xfId="0" applyNumberFormat="1" applyFont="1" applyFill="1" applyBorder="1"/>
    <xf numFmtId="3" fontId="15" fillId="0" borderId="7" xfId="0" applyNumberFormat="1" applyFont="1" applyBorder="1" applyAlignment="1">
      <alignment horizontal="right"/>
    </xf>
    <xf numFmtId="3" fontId="4" fillId="1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0" fillId="8" borderId="1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left"/>
    </xf>
    <xf numFmtId="0" fontId="16" fillId="8" borderId="9" xfId="0" applyFont="1" applyFill="1" applyBorder="1" applyAlignment="1">
      <alignment wrapText="1"/>
    </xf>
    <xf numFmtId="0" fontId="16" fillId="8" borderId="9" xfId="0" applyFont="1" applyFill="1" applyBorder="1"/>
    <xf numFmtId="3" fontId="16" fillId="8" borderId="9" xfId="0" applyNumberFormat="1" applyFont="1" applyFill="1" applyBorder="1"/>
    <xf numFmtId="0" fontId="4" fillId="0" borderId="8" xfId="0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3" fontId="4" fillId="18" borderId="5" xfId="0" applyNumberFormat="1" applyFont="1" applyFill="1" applyBorder="1" applyAlignment="1">
      <alignment horizontal="left" wrapText="1"/>
    </xf>
    <xf numFmtId="0" fontId="10" fillId="8" borderId="3" xfId="0" applyFont="1" applyFill="1" applyBorder="1"/>
    <xf numFmtId="0" fontId="4" fillId="8" borderId="3" xfId="0" applyFont="1" applyFill="1" applyBorder="1" applyAlignment="1">
      <alignment horizontal="center"/>
    </xf>
    <xf numFmtId="0" fontId="10" fillId="8" borderId="0" xfId="0" applyFont="1" applyFill="1" applyAlignment="1">
      <alignment horizontal="left"/>
    </xf>
    <xf numFmtId="3" fontId="4" fillId="8" borderId="0" xfId="0" applyNumberFormat="1" applyFont="1" applyFill="1" applyAlignment="1">
      <alignment horizontal="left" wrapText="1"/>
    </xf>
    <xf numFmtId="3" fontId="4" fillId="8" borderId="0" xfId="0" applyNumberFormat="1" applyFont="1" applyFill="1" applyAlignment="1">
      <alignment horizontal="left"/>
    </xf>
    <xf numFmtId="3" fontId="4" fillId="8" borderId="0" xfId="0" applyNumberFormat="1" applyFont="1" applyFill="1" applyAlignment="1">
      <alignment horizontal="right"/>
    </xf>
    <xf numFmtId="3" fontId="10" fillId="8" borderId="3" xfId="0" applyNumberFormat="1" applyFont="1" applyFill="1" applyBorder="1" applyAlignment="1">
      <alignment horizontal="right"/>
    </xf>
    <xf numFmtId="3" fontId="8" fillId="10" borderId="1" xfId="0" applyNumberFormat="1" applyFont="1" applyFill="1" applyBorder="1" applyAlignment="1">
      <alignment wrapText="1"/>
    </xf>
    <xf numFmtId="0" fontId="4" fillId="9" borderId="10" xfId="0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0" fillId="18" borderId="1" xfId="0" applyFont="1" applyFill="1" applyBorder="1"/>
    <xf numFmtId="0" fontId="4" fillId="18" borderId="1" xfId="0" applyFont="1" applyFill="1" applyBorder="1" applyAlignment="1">
      <alignment horizontal="center"/>
    </xf>
    <xf numFmtId="0" fontId="10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10" fillId="8" borderId="2" xfId="0" applyFont="1" applyFill="1" applyBorder="1"/>
    <xf numFmtId="0" fontId="4" fillId="8" borderId="2" xfId="0" applyFont="1" applyFill="1" applyBorder="1" applyAlignment="1">
      <alignment horizontal="center"/>
    </xf>
    <xf numFmtId="3" fontId="10" fillId="8" borderId="2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4" fillId="18" borderId="1" xfId="0" applyFont="1" applyFill="1" applyBorder="1"/>
    <xf numFmtId="0" fontId="10" fillId="18" borderId="1" xfId="0" applyFont="1" applyFill="1" applyBorder="1" applyAlignment="1">
      <alignment horizontal="center"/>
    </xf>
    <xf numFmtId="3" fontId="10" fillId="18" borderId="1" xfId="0" applyNumberFormat="1" applyFont="1" applyFill="1" applyBorder="1" applyAlignment="1">
      <alignment horizontal="right"/>
    </xf>
    <xf numFmtId="0" fontId="4" fillId="13" borderId="1" xfId="0" applyFont="1" applyFill="1" applyBorder="1"/>
    <xf numFmtId="0" fontId="10" fillId="13" borderId="1" xfId="0" applyFont="1" applyFill="1" applyBorder="1" applyAlignment="1">
      <alignment horizontal="left"/>
    </xf>
    <xf numFmtId="3" fontId="10" fillId="13" borderId="1" xfId="0" applyNumberFormat="1" applyFont="1" applyFill="1" applyBorder="1" applyAlignment="1">
      <alignment horizontal="right"/>
    </xf>
    <xf numFmtId="0" fontId="0" fillId="14" borderId="1" xfId="0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19" borderId="8" xfId="0" applyFont="1" applyFill="1" applyBorder="1"/>
    <xf numFmtId="0" fontId="4" fillId="19" borderId="9" xfId="0" applyFont="1" applyFill="1" applyBorder="1" applyAlignment="1">
      <alignment horizontal="center"/>
    </xf>
    <xf numFmtId="0" fontId="10" fillId="19" borderId="9" xfId="0" applyFont="1" applyFill="1" applyBorder="1" applyAlignment="1">
      <alignment horizontal="left"/>
    </xf>
    <xf numFmtId="3" fontId="10" fillId="19" borderId="9" xfId="0" applyNumberFormat="1" applyFont="1" applyFill="1" applyBorder="1" applyAlignment="1">
      <alignment horizontal="left" wrapText="1"/>
    </xf>
    <xf numFmtId="3" fontId="4" fillId="19" borderId="9" xfId="0" applyNumberFormat="1" applyFont="1" applyFill="1" applyBorder="1" applyAlignment="1">
      <alignment horizontal="left"/>
    </xf>
    <xf numFmtId="3" fontId="4" fillId="19" borderId="9" xfId="0" applyNumberFormat="1" applyFont="1" applyFill="1" applyBorder="1" applyAlignment="1">
      <alignment horizontal="right"/>
    </xf>
    <xf numFmtId="3" fontId="10" fillId="19" borderId="10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4" fillId="20" borderId="1" xfId="0" applyFont="1" applyFill="1" applyBorder="1"/>
    <xf numFmtId="0" fontId="10" fillId="20" borderId="1" xfId="0" applyFont="1" applyFill="1" applyBorder="1" applyAlignment="1">
      <alignment horizontal="center"/>
    </xf>
    <xf numFmtId="0" fontId="10" fillId="20" borderId="6" xfId="0" applyFont="1" applyFill="1" applyBorder="1" applyAlignment="1">
      <alignment horizontal="left"/>
    </xf>
    <xf numFmtId="3" fontId="4" fillId="20" borderId="5" xfId="0" applyNumberFormat="1" applyFont="1" applyFill="1" applyBorder="1" applyAlignment="1">
      <alignment horizontal="left" wrapText="1"/>
    </xf>
    <xf numFmtId="3" fontId="4" fillId="20" borderId="5" xfId="0" applyNumberFormat="1" applyFont="1" applyFill="1" applyBorder="1" applyAlignment="1">
      <alignment horizontal="left"/>
    </xf>
    <xf numFmtId="3" fontId="4" fillId="20" borderId="5" xfId="0" applyNumberFormat="1" applyFont="1" applyFill="1" applyBorder="1" applyAlignment="1">
      <alignment horizontal="right"/>
    </xf>
    <xf numFmtId="3" fontId="10" fillId="20" borderId="1" xfId="0" applyNumberFormat="1" applyFont="1" applyFill="1" applyBorder="1" applyAlignment="1">
      <alignment horizontal="right"/>
    </xf>
    <xf numFmtId="0" fontId="4" fillId="19" borderId="1" xfId="0" applyFont="1" applyFill="1" applyBorder="1"/>
    <xf numFmtId="0" fontId="10" fillId="19" borderId="1" xfId="0" applyFont="1" applyFill="1" applyBorder="1" applyAlignment="1">
      <alignment horizontal="center"/>
    </xf>
    <xf numFmtId="0" fontId="10" fillId="19" borderId="6" xfId="0" applyFont="1" applyFill="1" applyBorder="1" applyAlignment="1">
      <alignment horizontal="left"/>
    </xf>
    <xf numFmtId="3" fontId="4" fillId="19" borderId="5" xfId="0" applyNumberFormat="1" applyFont="1" applyFill="1" applyBorder="1" applyAlignment="1">
      <alignment horizontal="left" wrapText="1"/>
    </xf>
    <xf numFmtId="3" fontId="4" fillId="19" borderId="5" xfId="0" applyNumberFormat="1" applyFont="1" applyFill="1" applyBorder="1" applyAlignment="1">
      <alignment horizontal="left"/>
    </xf>
    <xf numFmtId="3" fontId="4" fillId="19" borderId="5" xfId="0" applyNumberFormat="1" applyFont="1" applyFill="1" applyBorder="1" applyAlignment="1">
      <alignment horizontal="right"/>
    </xf>
    <xf numFmtId="3" fontId="10" fillId="19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wrapText="1"/>
    </xf>
    <xf numFmtId="0" fontId="4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left" wrapText="1"/>
    </xf>
    <xf numFmtId="3" fontId="4" fillId="6" borderId="1" xfId="0" applyNumberFormat="1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right"/>
    </xf>
    <xf numFmtId="3" fontId="5" fillId="0" borderId="0" xfId="0" applyNumberFormat="1" applyFont="1"/>
    <xf numFmtId="0" fontId="4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left"/>
    </xf>
    <xf numFmtId="3" fontId="4" fillId="8" borderId="1" xfId="0" applyNumberFormat="1" applyFont="1" applyFill="1" applyBorder="1" applyAlignment="1">
      <alignment horizontal="left" wrapText="1"/>
    </xf>
    <xf numFmtId="3" fontId="4" fillId="8" borderId="1" xfId="0" applyNumberFormat="1" applyFont="1" applyFill="1" applyBorder="1" applyAlignment="1">
      <alignment horizontal="left"/>
    </xf>
    <xf numFmtId="3" fontId="4" fillId="8" borderId="1" xfId="0" applyNumberFormat="1" applyFont="1" applyFill="1" applyBorder="1" applyAlignment="1">
      <alignment horizontal="right"/>
    </xf>
    <xf numFmtId="3" fontId="20" fillId="8" borderId="1" xfId="0" applyNumberFormat="1" applyFont="1" applyFill="1" applyBorder="1" applyAlignment="1">
      <alignment horizontal="right"/>
    </xf>
    <xf numFmtId="0" fontId="4" fillId="20" borderId="1" xfId="0" applyFont="1" applyFill="1" applyBorder="1" applyAlignment="1">
      <alignment horizontal="center"/>
    </xf>
    <xf numFmtId="3" fontId="4" fillId="20" borderId="1" xfId="0" applyNumberFormat="1" applyFont="1" applyFill="1" applyBorder="1" applyAlignment="1">
      <alignment horizontal="left" wrapText="1"/>
    </xf>
    <xf numFmtId="3" fontId="4" fillId="20" borderId="1" xfId="0" applyNumberFormat="1" applyFont="1" applyFill="1" applyBorder="1" applyAlignment="1">
      <alignment horizontal="left"/>
    </xf>
    <xf numFmtId="3" fontId="4" fillId="20" borderId="1" xfId="0" applyNumberFormat="1" applyFont="1" applyFill="1" applyBorder="1" applyAlignment="1">
      <alignment horizontal="right"/>
    </xf>
    <xf numFmtId="3" fontId="16" fillId="20" borderId="1" xfId="0" applyNumberFormat="1" applyFont="1" applyFill="1" applyBorder="1" applyAlignment="1">
      <alignment horizontal="right"/>
    </xf>
    <xf numFmtId="0" fontId="4" fillId="19" borderId="1" xfId="0" applyFont="1" applyFill="1" applyBorder="1" applyAlignment="1">
      <alignment horizontal="center"/>
    </xf>
    <xf numFmtId="3" fontId="4" fillId="19" borderId="1" xfId="0" applyNumberFormat="1" applyFont="1" applyFill="1" applyBorder="1" applyAlignment="1">
      <alignment horizontal="left" wrapText="1"/>
    </xf>
    <xf numFmtId="3" fontId="4" fillId="19" borderId="1" xfId="0" applyNumberFormat="1" applyFont="1" applyFill="1" applyBorder="1" applyAlignment="1">
      <alignment horizontal="left"/>
    </xf>
    <xf numFmtId="3" fontId="4" fillId="19" borderId="1" xfId="0" applyNumberFormat="1" applyFont="1" applyFill="1" applyBorder="1" applyAlignment="1">
      <alignment horizontal="right"/>
    </xf>
    <xf numFmtId="3" fontId="16" fillId="19" borderId="1" xfId="0" applyNumberFormat="1" applyFont="1" applyFill="1" applyBorder="1" applyAlignment="1">
      <alignment horizontal="right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left"/>
    </xf>
    <xf numFmtId="3" fontId="4" fillId="11" borderId="1" xfId="0" applyNumberFormat="1" applyFont="1" applyFill="1" applyBorder="1" applyAlignment="1">
      <alignment horizontal="left" wrapText="1"/>
    </xf>
    <xf numFmtId="3" fontId="4" fillId="11" borderId="1" xfId="0" applyNumberFormat="1" applyFont="1" applyFill="1" applyBorder="1" applyAlignment="1">
      <alignment horizontal="left"/>
    </xf>
    <xf numFmtId="3" fontId="4" fillId="11" borderId="1" xfId="0" applyNumberFormat="1" applyFont="1" applyFill="1" applyBorder="1" applyAlignment="1">
      <alignment horizontal="right"/>
    </xf>
    <xf numFmtId="3" fontId="4" fillId="12" borderId="1" xfId="0" applyNumberFormat="1" applyFont="1" applyFill="1" applyBorder="1" applyAlignment="1">
      <alignment horizontal="left" wrapText="1"/>
    </xf>
    <xf numFmtId="3" fontId="4" fillId="12" borderId="1" xfId="0" applyNumberFormat="1" applyFont="1" applyFill="1" applyBorder="1" applyAlignment="1">
      <alignment horizontal="left"/>
    </xf>
    <xf numFmtId="3" fontId="4" fillId="12" borderId="1" xfId="0" applyNumberFormat="1" applyFont="1" applyFill="1" applyBorder="1" applyAlignment="1">
      <alignment horizontal="right"/>
    </xf>
    <xf numFmtId="3" fontId="10" fillId="12" borderId="1" xfId="0" applyNumberFormat="1" applyFont="1" applyFill="1" applyBorder="1" applyAlignment="1">
      <alignment horizontal="right"/>
    </xf>
    <xf numFmtId="0" fontId="10" fillId="18" borderId="1" xfId="0" applyFont="1" applyFill="1" applyBorder="1" applyAlignment="1">
      <alignment horizontal="left"/>
    </xf>
    <xf numFmtId="3" fontId="4" fillId="18" borderId="1" xfId="0" applyNumberFormat="1" applyFont="1" applyFill="1" applyBorder="1" applyAlignment="1">
      <alignment horizontal="left" wrapText="1"/>
    </xf>
    <xf numFmtId="3" fontId="4" fillId="18" borderId="1" xfId="0" applyNumberFormat="1" applyFont="1" applyFill="1" applyBorder="1" applyAlignment="1">
      <alignment horizontal="left"/>
    </xf>
    <xf numFmtId="3" fontId="4" fillId="18" borderId="1" xfId="0" applyNumberFormat="1" applyFont="1" applyFill="1" applyBorder="1" applyAlignment="1">
      <alignment horizontal="right"/>
    </xf>
    <xf numFmtId="3" fontId="4" fillId="13" borderId="1" xfId="0" applyNumberFormat="1" applyFont="1" applyFill="1" applyBorder="1" applyAlignment="1">
      <alignment horizontal="left" wrapText="1"/>
    </xf>
    <xf numFmtId="3" fontId="4" fillId="13" borderId="1" xfId="0" applyNumberFormat="1" applyFont="1" applyFill="1" applyBorder="1" applyAlignment="1">
      <alignment horizontal="left"/>
    </xf>
    <xf numFmtId="3" fontId="4" fillId="13" borderId="1" xfId="0" applyNumberFormat="1" applyFont="1" applyFill="1" applyBorder="1" applyAlignment="1">
      <alignment horizontal="right"/>
    </xf>
    <xf numFmtId="0" fontId="10" fillId="8" borderId="7" xfId="0" applyFont="1" applyFill="1" applyBorder="1"/>
    <xf numFmtId="0" fontId="10" fillId="15" borderId="1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left"/>
    </xf>
    <xf numFmtId="3" fontId="4" fillId="15" borderId="1" xfId="0" applyNumberFormat="1" applyFont="1" applyFill="1" applyBorder="1" applyAlignment="1">
      <alignment horizontal="left" wrapText="1"/>
    </xf>
    <xf numFmtId="3" fontId="4" fillId="15" borderId="1" xfId="0" applyNumberFormat="1" applyFont="1" applyFill="1" applyBorder="1" applyAlignment="1">
      <alignment horizontal="left"/>
    </xf>
    <xf numFmtId="3" fontId="4" fillId="15" borderId="1" xfId="0" applyNumberFormat="1" applyFont="1" applyFill="1" applyBorder="1" applyAlignment="1">
      <alignment horizontal="right"/>
    </xf>
    <xf numFmtId="0" fontId="10" fillId="16" borderId="1" xfId="0" applyFont="1" applyFill="1" applyBorder="1" applyAlignment="1">
      <alignment horizontal="left"/>
    </xf>
    <xf numFmtId="3" fontId="4" fillId="16" borderId="1" xfId="0" applyNumberFormat="1" applyFont="1" applyFill="1" applyBorder="1" applyAlignment="1">
      <alignment horizontal="left" wrapText="1"/>
    </xf>
    <xf numFmtId="3" fontId="4" fillId="16" borderId="1" xfId="0" applyNumberFormat="1" applyFont="1" applyFill="1" applyBorder="1" applyAlignment="1">
      <alignment horizontal="left"/>
    </xf>
    <xf numFmtId="3" fontId="4" fillId="16" borderId="1" xfId="0" applyNumberFormat="1" applyFont="1" applyFill="1" applyBorder="1" applyAlignment="1">
      <alignment horizontal="right"/>
    </xf>
    <xf numFmtId="0" fontId="4" fillId="8" borderId="7" xfId="0" applyFont="1" applyFill="1" applyBorder="1"/>
    <xf numFmtId="3" fontId="10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wrapText="1"/>
    </xf>
    <xf numFmtId="3" fontId="10" fillId="8" borderId="1" xfId="0" applyNumberFormat="1" applyFont="1" applyFill="1" applyBorder="1"/>
    <xf numFmtId="3" fontId="20" fillId="8" borderId="1" xfId="0" applyNumberFormat="1" applyFont="1" applyFill="1" applyBorder="1"/>
    <xf numFmtId="0" fontId="10" fillId="8" borderId="8" xfId="0" applyFont="1" applyFill="1" applyBorder="1" applyAlignment="1">
      <alignment horizontal="left"/>
    </xf>
    <xf numFmtId="0" fontId="4" fillId="8" borderId="10" xfId="0" applyFont="1" applyFill="1" applyBorder="1" applyAlignment="1">
      <alignment wrapText="1"/>
    </xf>
    <xf numFmtId="0" fontId="4" fillId="8" borderId="10" xfId="0" applyFont="1" applyFill="1" applyBorder="1"/>
    <xf numFmtId="0" fontId="4" fillId="8" borderId="1" xfId="0" applyFont="1" applyFill="1" applyBorder="1" applyAlignment="1">
      <alignment horizontal="right"/>
    </xf>
    <xf numFmtId="0" fontId="10" fillId="8" borderId="7" xfId="0" applyFont="1" applyFill="1" applyBorder="1" applyAlignment="1">
      <alignment horizontal="left"/>
    </xf>
    <xf numFmtId="0" fontId="4" fillId="8" borderId="7" xfId="0" applyFont="1" applyFill="1" applyBorder="1" applyAlignment="1">
      <alignment wrapText="1"/>
    </xf>
    <xf numFmtId="0" fontId="0" fillId="0" borderId="0" xfId="0" applyAlignment="1">
      <alignment horizontal="right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0" fontId="17" fillId="0" borderId="0" xfId="0" applyFont="1"/>
    <xf numFmtId="0" fontId="8" fillId="0" borderId="1" xfId="0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2CC"/>
      <rgbColor rgb="FFDEEBF7"/>
      <rgbColor rgb="FF660066"/>
      <rgbColor rgb="FFEF89A1"/>
      <rgbColor rgb="FF0070C0"/>
      <rgbColor rgb="FFB4C7E7"/>
      <rgbColor rgb="FF000080"/>
      <rgbColor rgb="FFFF00FF"/>
      <rgbColor rgb="FFC5E0B4"/>
      <rgbColor rgb="FF00FFFF"/>
      <rgbColor rgb="FF800080"/>
      <rgbColor rgb="FF800000"/>
      <rgbColor rgb="FF008080"/>
      <rgbColor rgb="FF0000FF"/>
      <rgbColor rgb="FF00B0F0"/>
      <rgbColor rgb="FFF2F2F2"/>
      <rgbColor rgb="FFE2F0D9"/>
      <rgbColor rgb="FFFFE699"/>
      <rgbColor rgb="FF9DC3E6"/>
      <rgbColor rgb="FFD6DCE5"/>
      <rgbColor rgb="FFD9D9D9"/>
      <rgbColor rgb="FFFFD966"/>
      <rgbColor rgb="FF2E75B6"/>
      <rgbColor rgb="FF33CCCC"/>
      <rgbColor rgb="FF70AD47"/>
      <rgbColor rgb="FFFFBF00"/>
      <rgbColor rgb="FFFCE8ED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EBF7"/>
  </sheetPr>
  <dimension ref="A1:C21"/>
  <sheetViews>
    <sheetView zoomScaleNormal="100" workbookViewId="0">
      <selection activeCell="E6" sqref="E6"/>
    </sheetView>
  </sheetViews>
  <sheetFormatPr defaultColWidth="8.81640625" defaultRowHeight="13.5" x14ac:dyDescent="0.3"/>
  <cols>
    <col min="1" max="1" width="75.1796875" style="2" customWidth="1"/>
    <col min="2" max="2" width="22.81640625" style="2" customWidth="1"/>
    <col min="3" max="16384" width="8.81640625" style="2"/>
  </cols>
  <sheetData>
    <row r="1" spans="1:3" ht="18.5" x14ac:dyDescent="0.45">
      <c r="A1" s="3" t="s">
        <v>0</v>
      </c>
    </row>
    <row r="3" spans="1:3" x14ac:dyDescent="0.3">
      <c r="A3" s="4"/>
      <c r="B3" s="1" t="s">
        <v>1</v>
      </c>
      <c r="C3" s="1" t="s">
        <v>2</v>
      </c>
    </row>
    <row r="4" spans="1:3" ht="14.25" customHeight="1" x14ac:dyDescent="0.3">
      <c r="A4" s="429" t="s">
        <v>3</v>
      </c>
      <c r="B4" s="429"/>
      <c r="C4" s="429"/>
    </row>
    <row r="5" spans="1:3" x14ac:dyDescent="0.3">
      <c r="A5" s="5" t="s">
        <v>4</v>
      </c>
      <c r="B5" s="6">
        <v>200</v>
      </c>
      <c r="C5" s="6" t="s">
        <v>5</v>
      </c>
    </row>
    <row r="6" spans="1:3" x14ac:dyDescent="0.3">
      <c r="A6" s="5" t="s">
        <v>6</v>
      </c>
      <c r="B6" s="6">
        <v>300</v>
      </c>
      <c r="C6" s="6" t="s">
        <v>5</v>
      </c>
    </row>
    <row r="7" spans="1:3" x14ac:dyDescent="0.3">
      <c r="A7" s="5" t="s">
        <v>7</v>
      </c>
      <c r="B7" s="6">
        <v>200</v>
      </c>
      <c r="C7" s="6" t="s">
        <v>5</v>
      </c>
    </row>
    <row r="8" spans="1:3" ht="15.75" customHeight="1" x14ac:dyDescent="0.3">
      <c r="A8" s="5" t="s">
        <v>8</v>
      </c>
      <c r="B8" s="6">
        <v>350</v>
      </c>
      <c r="C8" s="6" t="s">
        <v>5</v>
      </c>
    </row>
    <row r="9" spans="1:3" ht="15.75" customHeight="1" x14ac:dyDescent="0.3">
      <c r="A9" s="5" t="s">
        <v>9</v>
      </c>
      <c r="B9" s="6">
        <v>150</v>
      </c>
      <c r="C9" s="6" t="s">
        <v>5</v>
      </c>
    </row>
    <row r="10" spans="1:3" ht="15.75" customHeight="1" x14ac:dyDescent="0.3">
      <c r="A10" s="5" t="s">
        <v>10</v>
      </c>
      <c r="B10" s="6">
        <v>6000</v>
      </c>
      <c r="C10" s="6" t="s">
        <v>11</v>
      </c>
    </row>
    <row r="11" spans="1:3" x14ac:dyDescent="0.3">
      <c r="A11" s="429" t="s">
        <v>12</v>
      </c>
      <c r="B11" s="429"/>
      <c r="C11" s="429"/>
    </row>
    <row r="12" spans="1:3" x14ac:dyDescent="0.3">
      <c r="A12" s="7" t="s">
        <v>13</v>
      </c>
      <c r="B12" s="6">
        <v>60000</v>
      </c>
      <c r="C12" s="6" t="s">
        <v>11</v>
      </c>
    </row>
    <row r="13" spans="1:3" x14ac:dyDescent="0.3">
      <c r="A13" s="5" t="s">
        <v>14</v>
      </c>
      <c r="B13" s="6">
        <v>2500</v>
      </c>
      <c r="C13" s="6" t="s">
        <v>11</v>
      </c>
    </row>
    <row r="14" spans="1:3" x14ac:dyDescent="0.3">
      <c r="A14" s="7"/>
      <c r="B14" s="7"/>
      <c r="C14" s="6"/>
    </row>
    <row r="15" spans="1:3" x14ac:dyDescent="0.3">
      <c r="A15" s="429" t="s">
        <v>15</v>
      </c>
      <c r="B15" s="429"/>
      <c r="C15" s="429"/>
    </row>
    <row r="16" spans="1:3" x14ac:dyDescent="0.3">
      <c r="A16" s="8" t="s">
        <v>16</v>
      </c>
      <c r="B16" s="6">
        <v>130</v>
      </c>
      <c r="C16" s="6" t="s">
        <v>5</v>
      </c>
    </row>
    <row r="17" spans="1:3" x14ac:dyDescent="0.3">
      <c r="A17" s="7" t="s">
        <v>17</v>
      </c>
      <c r="B17" s="6">
        <v>13500</v>
      </c>
      <c r="C17" s="6" t="s">
        <v>11</v>
      </c>
    </row>
    <row r="18" spans="1:3" ht="28.5" customHeight="1" x14ac:dyDescent="0.3">
      <c r="A18" s="9"/>
      <c r="B18" s="10"/>
    </row>
    <row r="19" spans="1:3" x14ac:dyDescent="0.3">
      <c r="B19" s="10"/>
    </row>
    <row r="20" spans="1:3" x14ac:dyDescent="0.3">
      <c r="B20" s="10"/>
    </row>
    <row r="21" spans="1:3" x14ac:dyDescent="0.3">
      <c r="B21" s="10"/>
    </row>
  </sheetData>
  <mergeCells count="3">
    <mergeCell ref="A4:C4"/>
    <mergeCell ref="A11:C11"/>
    <mergeCell ref="A15:C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N247"/>
  <sheetViews>
    <sheetView tabSelected="1" topLeftCell="B1" zoomScaleNormal="100" workbookViewId="0">
      <pane ySplit="4" topLeftCell="A213" activePane="bottomLeft" state="frozen"/>
      <selection activeCell="D1" sqref="D1"/>
      <selection pane="bottomLeft" activeCell="H224" sqref="H224"/>
    </sheetView>
  </sheetViews>
  <sheetFormatPr defaultColWidth="8.81640625" defaultRowHeight="14.5" outlineLevelRow="1" x14ac:dyDescent="0.35"/>
  <cols>
    <col min="1" max="1" width="16.81640625" style="11" customWidth="1"/>
    <col min="2" max="2" width="5.81640625" style="12" customWidth="1"/>
    <col min="3" max="3" width="17.08984375" style="13" customWidth="1"/>
    <col min="4" max="4" width="53.1796875" style="14" customWidth="1"/>
    <col min="5" max="5" width="8.81640625" style="11"/>
    <col min="6" max="6" width="7.36328125" style="15" customWidth="1"/>
    <col min="7" max="7" width="10.36328125" style="16" customWidth="1"/>
    <col min="8" max="8" width="12.81640625" style="16" customWidth="1"/>
    <col min="9" max="9" width="2.54296875" style="16" customWidth="1"/>
    <col min="10" max="10" width="57.7265625" style="17" customWidth="1"/>
    <col min="11" max="11" width="8.81640625" style="11"/>
    <col min="12" max="12" width="43.81640625" style="11" customWidth="1"/>
    <col min="13" max="13" width="22.453125" style="11" customWidth="1"/>
    <col min="14" max="16384" width="8.81640625" style="11"/>
  </cols>
  <sheetData>
    <row r="1" spans="1:10" ht="15.5" x14ac:dyDescent="0.35">
      <c r="A1" s="18" t="s">
        <v>18</v>
      </c>
      <c r="J1" s="19"/>
    </row>
    <row r="2" spans="1:10" x14ac:dyDescent="0.35">
      <c r="A2" s="20" t="s">
        <v>19</v>
      </c>
      <c r="J2" s="21"/>
    </row>
    <row r="3" spans="1:10" x14ac:dyDescent="0.35">
      <c r="A3" s="20"/>
    </row>
    <row r="4" spans="1:10" x14ac:dyDescent="0.35">
      <c r="A4" s="22" t="s">
        <v>20</v>
      </c>
      <c r="B4" s="23" t="s">
        <v>21</v>
      </c>
      <c r="C4" s="24" t="s">
        <v>22</v>
      </c>
      <c r="D4" s="25" t="s">
        <v>23</v>
      </c>
      <c r="E4" s="26" t="s">
        <v>2</v>
      </c>
      <c r="F4" s="27" t="s">
        <v>24</v>
      </c>
      <c r="G4" s="28" t="s">
        <v>25</v>
      </c>
      <c r="H4" s="28" t="s">
        <v>26</v>
      </c>
      <c r="I4" s="29"/>
      <c r="J4" s="30" t="s">
        <v>27</v>
      </c>
    </row>
    <row r="5" spans="1:10" ht="29" x14ac:dyDescent="0.35">
      <c r="A5" s="31"/>
      <c r="B5" s="32"/>
      <c r="C5" s="33"/>
      <c r="D5" s="34" t="s">
        <v>28</v>
      </c>
      <c r="E5" s="32"/>
      <c r="F5" s="32"/>
      <c r="G5" s="32"/>
      <c r="H5" s="35"/>
      <c r="I5" s="36"/>
      <c r="J5" s="37"/>
    </row>
    <row r="6" spans="1:10" outlineLevel="1" x14ac:dyDescent="0.35">
      <c r="A6" s="38" t="s">
        <v>29</v>
      </c>
      <c r="B6" s="39" t="s">
        <v>30</v>
      </c>
      <c r="C6" s="40" t="s">
        <v>31</v>
      </c>
      <c r="D6" s="41" t="s">
        <v>32</v>
      </c>
      <c r="E6" s="42" t="s">
        <v>11</v>
      </c>
      <c r="F6" s="43">
        <v>1</v>
      </c>
      <c r="G6" s="44">
        <v>900000</v>
      </c>
      <c r="H6" s="45">
        <f>F6*G6</f>
        <v>900000</v>
      </c>
      <c r="I6" s="46"/>
      <c r="J6" s="47"/>
    </row>
    <row r="7" spans="1:10" ht="145" outlineLevel="1" x14ac:dyDescent="0.35">
      <c r="A7" s="48" t="s">
        <v>29</v>
      </c>
      <c r="B7" s="49" t="s">
        <v>30</v>
      </c>
      <c r="C7" s="40" t="s">
        <v>31</v>
      </c>
      <c r="D7" s="41" t="s">
        <v>33</v>
      </c>
      <c r="E7" s="42" t="s">
        <v>11</v>
      </c>
      <c r="F7" s="43">
        <v>7</v>
      </c>
      <c r="G7" s="44">
        <v>58000</v>
      </c>
      <c r="H7" s="45">
        <f>F7*G7</f>
        <v>406000</v>
      </c>
      <c r="I7" s="46"/>
      <c r="J7" s="50" t="s">
        <v>34</v>
      </c>
    </row>
    <row r="8" spans="1:10" outlineLevel="1" x14ac:dyDescent="0.35">
      <c r="A8" s="48" t="s">
        <v>29</v>
      </c>
      <c r="B8" s="49" t="s">
        <v>35</v>
      </c>
      <c r="C8" s="51" t="s">
        <v>36</v>
      </c>
      <c r="D8" s="52" t="s">
        <v>37</v>
      </c>
      <c r="E8" s="42" t="s">
        <v>11</v>
      </c>
      <c r="F8" s="43">
        <v>1</v>
      </c>
      <c r="G8" s="53">
        <f>H8/F8</f>
        <v>7000000</v>
      </c>
      <c r="H8" s="54">
        <v>7000000</v>
      </c>
      <c r="I8" s="55"/>
    </row>
    <row r="9" spans="1:10" ht="29" x14ac:dyDescent="0.35">
      <c r="A9" s="56"/>
      <c r="B9" s="57"/>
      <c r="C9" s="58"/>
      <c r="D9" s="59" t="s">
        <v>38</v>
      </c>
      <c r="E9" s="57"/>
      <c r="F9" s="57"/>
      <c r="G9" s="57"/>
      <c r="H9" s="60"/>
      <c r="I9" s="61"/>
    </row>
    <row r="10" spans="1:10" ht="29" outlineLevel="1" x14ac:dyDescent="0.35">
      <c r="A10" s="38" t="s">
        <v>29</v>
      </c>
      <c r="B10" s="39" t="s">
        <v>35</v>
      </c>
      <c r="C10" s="40" t="s">
        <v>39</v>
      </c>
      <c r="D10" s="41" t="s">
        <v>40</v>
      </c>
      <c r="E10" s="42" t="s">
        <v>11</v>
      </c>
      <c r="F10" s="43">
        <v>1</v>
      </c>
      <c r="G10" s="44">
        <v>1000000</v>
      </c>
      <c r="H10" s="45">
        <f>F10*G10</f>
        <v>1000000</v>
      </c>
      <c r="I10" s="55"/>
    </row>
    <row r="11" spans="1:10" x14ac:dyDescent="0.35">
      <c r="A11" s="62" t="s">
        <v>29</v>
      </c>
      <c r="B11" s="63" t="s">
        <v>30</v>
      </c>
      <c r="C11" s="64" t="s">
        <v>41</v>
      </c>
      <c r="D11" s="65"/>
      <c r="E11" s="66"/>
      <c r="F11" s="67"/>
      <c r="G11" s="67"/>
      <c r="H11" s="68">
        <f>SUM(H6:H8)</f>
        <v>8306000</v>
      </c>
      <c r="I11" s="61"/>
    </row>
    <row r="12" spans="1:10" x14ac:dyDescent="0.35">
      <c r="A12" s="69" t="s">
        <v>29</v>
      </c>
      <c r="B12" s="70" t="s">
        <v>35</v>
      </c>
      <c r="C12" s="71" t="s">
        <v>41</v>
      </c>
      <c r="D12" s="72"/>
      <c r="E12" s="73"/>
      <c r="F12" s="74"/>
      <c r="G12" s="74"/>
      <c r="H12" s="75">
        <f>H10</f>
        <v>1000000</v>
      </c>
      <c r="I12" s="61"/>
    </row>
    <row r="13" spans="1:10" x14ac:dyDescent="0.35">
      <c r="A13" s="76" t="s">
        <v>29</v>
      </c>
      <c r="B13" s="77" t="s">
        <v>42</v>
      </c>
      <c r="C13" s="78" t="s">
        <v>43</v>
      </c>
      <c r="D13" s="79"/>
      <c r="E13" s="80"/>
      <c r="F13" s="81"/>
      <c r="G13" s="82"/>
      <c r="H13" s="83">
        <f>H11+H12</f>
        <v>9306000</v>
      </c>
      <c r="I13" s="61"/>
    </row>
    <row r="14" spans="1:10" ht="29" x14ac:dyDescent="0.35">
      <c r="A14" s="56"/>
      <c r="B14" s="57"/>
      <c r="C14" s="84"/>
      <c r="D14" s="85" t="s">
        <v>44</v>
      </c>
      <c r="E14" s="86"/>
      <c r="F14" s="86"/>
      <c r="G14" s="86"/>
      <c r="H14" s="60"/>
      <c r="I14" s="36"/>
    </row>
    <row r="15" spans="1:10" outlineLevel="1" x14ac:dyDescent="0.35">
      <c r="A15" s="38" t="s">
        <v>45</v>
      </c>
      <c r="B15" s="87" t="s">
        <v>30</v>
      </c>
      <c r="C15" s="88" t="s">
        <v>46</v>
      </c>
      <c r="D15" s="89" t="s">
        <v>47</v>
      </c>
      <c r="E15" s="42" t="s">
        <v>11</v>
      </c>
      <c r="F15" s="43">
        <v>1</v>
      </c>
      <c r="G15" s="44">
        <v>5000000</v>
      </c>
      <c r="H15" s="43">
        <f>G15</f>
        <v>5000000</v>
      </c>
      <c r="I15" s="55"/>
      <c r="J15" s="90" t="s">
        <v>48</v>
      </c>
    </row>
    <row r="16" spans="1:10" outlineLevel="1" x14ac:dyDescent="0.35">
      <c r="A16" s="38"/>
      <c r="B16" s="87"/>
      <c r="C16" s="91" t="s">
        <v>46</v>
      </c>
      <c r="D16" s="92" t="s">
        <v>49</v>
      </c>
      <c r="E16" s="88"/>
      <c r="F16" s="93"/>
      <c r="G16" s="87"/>
      <c r="H16" s="94"/>
    </row>
    <row r="17" spans="1:10" ht="29" outlineLevel="1" x14ac:dyDescent="0.35">
      <c r="A17" s="48"/>
      <c r="B17" s="49"/>
      <c r="C17" s="95" t="s">
        <v>50</v>
      </c>
      <c r="D17" s="92" t="s">
        <v>51</v>
      </c>
      <c r="E17" s="96"/>
      <c r="F17" s="54"/>
      <c r="G17" s="54"/>
      <c r="H17" s="54"/>
      <c r="J17" s="47"/>
    </row>
    <row r="18" spans="1:10" ht="29" outlineLevel="1" x14ac:dyDescent="0.35">
      <c r="A18" s="38"/>
      <c r="B18" s="39"/>
      <c r="C18" s="91" t="s">
        <v>50</v>
      </c>
      <c r="D18" s="92" t="s">
        <v>52</v>
      </c>
      <c r="E18" s="42"/>
      <c r="F18" s="43"/>
      <c r="G18" s="43"/>
      <c r="H18" s="43"/>
    </row>
    <row r="19" spans="1:10" ht="29" outlineLevel="1" x14ac:dyDescent="0.35">
      <c r="A19" s="38"/>
      <c r="B19" s="39"/>
      <c r="C19" s="91" t="s">
        <v>46</v>
      </c>
      <c r="D19" s="92" t="s">
        <v>53</v>
      </c>
      <c r="E19" s="42"/>
      <c r="F19" s="43"/>
      <c r="G19" s="43"/>
      <c r="H19" s="43"/>
    </row>
    <row r="20" spans="1:10" outlineLevel="1" x14ac:dyDescent="0.35">
      <c r="A20" s="48"/>
      <c r="B20" s="49"/>
      <c r="C20" s="95" t="s">
        <v>46</v>
      </c>
      <c r="D20" s="97" t="s">
        <v>54</v>
      </c>
      <c r="E20" s="96"/>
      <c r="F20" s="54"/>
      <c r="G20" s="54"/>
      <c r="H20" s="54"/>
      <c r="J20" s="47"/>
    </row>
    <row r="21" spans="1:10" outlineLevel="1" x14ac:dyDescent="0.35">
      <c r="A21" s="48"/>
      <c r="B21" s="49"/>
      <c r="C21" s="95" t="s">
        <v>50</v>
      </c>
      <c r="D21" s="97" t="s">
        <v>55</v>
      </c>
      <c r="E21" s="96"/>
      <c r="F21" s="54"/>
      <c r="G21" s="54"/>
      <c r="H21" s="54"/>
      <c r="J21" s="47"/>
    </row>
    <row r="22" spans="1:10" outlineLevel="1" x14ac:dyDescent="0.35">
      <c r="A22" s="48"/>
      <c r="B22" s="49"/>
      <c r="C22" s="95" t="s">
        <v>50</v>
      </c>
      <c r="D22" s="97" t="s">
        <v>56</v>
      </c>
      <c r="E22" s="96"/>
      <c r="F22" s="54"/>
      <c r="G22" s="54"/>
      <c r="H22" s="54"/>
      <c r="J22" s="47"/>
    </row>
    <row r="23" spans="1:10" outlineLevel="1" x14ac:dyDescent="0.35">
      <c r="A23" s="38"/>
      <c r="B23" s="39"/>
      <c r="C23" s="91" t="s">
        <v>46</v>
      </c>
      <c r="D23" s="92" t="s">
        <v>57</v>
      </c>
      <c r="E23" s="42"/>
      <c r="F23" s="43"/>
      <c r="G23" s="43"/>
      <c r="H23" s="43"/>
      <c r="I23" s="55"/>
      <c r="J23" s="47"/>
    </row>
    <row r="24" spans="1:10" outlineLevel="1" x14ac:dyDescent="0.35">
      <c r="A24" s="48"/>
      <c r="B24" s="49"/>
      <c r="C24" s="91" t="s">
        <v>46</v>
      </c>
      <c r="D24" s="92" t="s">
        <v>58</v>
      </c>
      <c r="E24" s="96"/>
      <c r="F24" s="54"/>
      <c r="G24" s="43"/>
      <c r="H24" s="43"/>
      <c r="I24" s="55"/>
      <c r="J24" s="47"/>
    </row>
    <row r="25" spans="1:10" outlineLevel="1" x14ac:dyDescent="0.35">
      <c r="A25" s="48"/>
      <c r="B25" s="49"/>
      <c r="C25" s="91" t="s">
        <v>46</v>
      </c>
      <c r="D25" s="92" t="s">
        <v>59</v>
      </c>
      <c r="E25" s="96"/>
      <c r="F25" s="54"/>
      <c r="G25" s="43"/>
      <c r="H25" s="43"/>
      <c r="I25" s="55"/>
      <c r="J25" s="47"/>
    </row>
    <row r="26" spans="1:10" outlineLevel="1" x14ac:dyDescent="0.35">
      <c r="A26" s="38" t="s">
        <v>45</v>
      </c>
      <c r="B26" s="39" t="s">
        <v>30</v>
      </c>
      <c r="C26" s="98" t="s">
        <v>50</v>
      </c>
      <c r="D26" s="41" t="s">
        <v>60</v>
      </c>
      <c r="E26" s="42" t="s">
        <v>11</v>
      </c>
      <c r="F26" s="43">
        <v>1</v>
      </c>
      <c r="G26" s="43">
        <v>15000</v>
      </c>
      <c r="H26" s="43">
        <f>F26*G26</f>
        <v>15000</v>
      </c>
      <c r="I26" s="55"/>
      <c r="J26" s="47"/>
    </row>
    <row r="27" spans="1:10" ht="29" x14ac:dyDescent="0.35">
      <c r="A27" s="56"/>
      <c r="B27" s="57"/>
      <c r="C27" s="84"/>
      <c r="D27" s="85" t="s">
        <v>61</v>
      </c>
      <c r="E27" s="86"/>
      <c r="F27" s="86"/>
      <c r="G27" s="86"/>
      <c r="H27" s="60"/>
      <c r="I27" s="99"/>
    </row>
    <row r="28" spans="1:10" ht="58" outlineLevel="1" x14ac:dyDescent="0.35">
      <c r="A28" s="38" t="s">
        <v>45</v>
      </c>
      <c r="B28" s="39" t="s">
        <v>35</v>
      </c>
      <c r="C28" s="40" t="s">
        <v>50</v>
      </c>
      <c r="D28" s="89" t="s">
        <v>62</v>
      </c>
      <c r="E28" s="42" t="s">
        <v>11</v>
      </c>
      <c r="F28" s="43">
        <v>1</v>
      </c>
      <c r="G28" s="44">
        <v>2500000</v>
      </c>
      <c r="H28" s="43">
        <f>F28*G28</f>
        <v>2500000</v>
      </c>
      <c r="I28" s="55"/>
    </row>
    <row r="29" spans="1:10" outlineLevel="1" x14ac:dyDescent="0.35">
      <c r="A29" s="38" t="s">
        <v>45</v>
      </c>
      <c r="B29" s="39" t="s">
        <v>35</v>
      </c>
      <c r="C29" s="40" t="s">
        <v>46</v>
      </c>
      <c r="D29" s="89" t="s">
        <v>63</v>
      </c>
      <c r="E29" s="42" t="s">
        <v>11</v>
      </c>
      <c r="F29" s="43">
        <v>1</v>
      </c>
      <c r="G29" s="44">
        <v>1700000</v>
      </c>
      <c r="H29" s="43">
        <f>F29*G29</f>
        <v>1700000</v>
      </c>
      <c r="I29" s="55"/>
    </row>
    <row r="30" spans="1:10" outlineLevel="1" x14ac:dyDescent="0.35">
      <c r="A30" s="38" t="s">
        <v>45</v>
      </c>
      <c r="B30" s="39" t="s">
        <v>35</v>
      </c>
      <c r="C30" s="40" t="s">
        <v>46</v>
      </c>
      <c r="D30" s="89" t="s">
        <v>64</v>
      </c>
      <c r="E30" s="42" t="s">
        <v>11</v>
      </c>
      <c r="F30" s="43">
        <v>1</v>
      </c>
      <c r="G30" s="44">
        <v>400000</v>
      </c>
      <c r="H30" s="43">
        <f>F30*G30</f>
        <v>400000</v>
      </c>
      <c r="I30" s="61"/>
    </row>
    <row r="31" spans="1:10" ht="43.5" outlineLevel="1" x14ac:dyDescent="0.35">
      <c r="A31" s="38" t="s">
        <v>45</v>
      </c>
      <c r="B31" s="39" t="s">
        <v>35</v>
      </c>
      <c r="C31" s="40" t="s">
        <v>50</v>
      </c>
      <c r="D31" s="89" t="s">
        <v>65</v>
      </c>
      <c r="E31" s="42" t="s">
        <v>11</v>
      </c>
      <c r="F31" s="43">
        <v>1</v>
      </c>
      <c r="G31" s="44">
        <v>12500000</v>
      </c>
      <c r="H31" s="43">
        <f>G31*F31</f>
        <v>12500000</v>
      </c>
      <c r="I31" s="99"/>
    </row>
    <row r="32" spans="1:10" outlineLevel="1" x14ac:dyDescent="0.35">
      <c r="A32" s="38" t="s">
        <v>45</v>
      </c>
      <c r="B32" s="39" t="s">
        <v>35</v>
      </c>
      <c r="C32" s="40" t="s">
        <v>46</v>
      </c>
      <c r="D32" s="89" t="s">
        <v>66</v>
      </c>
      <c r="E32" s="42" t="s">
        <v>11</v>
      </c>
      <c r="F32" s="43">
        <v>1</v>
      </c>
      <c r="G32" s="44">
        <f>1250000</f>
        <v>1250000</v>
      </c>
      <c r="H32" s="43">
        <f>G32*F32</f>
        <v>1250000</v>
      </c>
      <c r="I32" s="61"/>
    </row>
    <row r="33" spans="1:11" x14ac:dyDescent="0.35">
      <c r="A33" s="62" t="s">
        <v>45</v>
      </c>
      <c r="B33" s="100" t="s">
        <v>30</v>
      </c>
      <c r="C33" s="64" t="s">
        <v>67</v>
      </c>
      <c r="D33" s="65"/>
      <c r="E33" s="66"/>
      <c r="F33" s="67"/>
      <c r="G33" s="67"/>
      <c r="H33" s="68">
        <f>H15+H26</f>
        <v>5015000</v>
      </c>
      <c r="I33" s="61"/>
    </row>
    <row r="34" spans="1:11" x14ac:dyDescent="0.35">
      <c r="A34" s="69" t="s">
        <v>45</v>
      </c>
      <c r="B34" s="101" t="s">
        <v>35</v>
      </c>
      <c r="C34" s="71" t="s">
        <v>68</v>
      </c>
      <c r="D34" s="72"/>
      <c r="E34" s="73"/>
      <c r="F34" s="74"/>
      <c r="G34" s="74"/>
      <c r="H34" s="75">
        <f>SUM(H28:H32)</f>
        <v>18350000</v>
      </c>
      <c r="I34" s="61"/>
    </row>
    <row r="35" spans="1:11" x14ac:dyDescent="0.35">
      <c r="A35" s="102" t="s">
        <v>45</v>
      </c>
      <c r="B35" s="103" t="s">
        <v>42</v>
      </c>
      <c r="C35" s="104" t="s">
        <v>69</v>
      </c>
      <c r="D35" s="105"/>
      <c r="E35" s="106"/>
      <c r="F35" s="107"/>
      <c r="G35" s="107"/>
      <c r="H35" s="108">
        <f>H33+H34</f>
        <v>23365000</v>
      </c>
      <c r="I35" s="61"/>
    </row>
    <row r="36" spans="1:11" ht="29" x14ac:dyDescent="0.35">
      <c r="A36" s="109"/>
      <c r="B36" s="110"/>
      <c r="C36" s="111"/>
      <c r="D36" s="112" t="s">
        <v>70</v>
      </c>
      <c r="E36" s="110"/>
      <c r="F36" s="110"/>
      <c r="G36" s="110"/>
      <c r="H36" s="113"/>
      <c r="I36" s="36"/>
    </row>
    <row r="37" spans="1:11" outlineLevel="1" x14ac:dyDescent="0.35">
      <c r="A37" s="48" t="s">
        <v>71</v>
      </c>
      <c r="B37" s="49" t="s">
        <v>30</v>
      </c>
      <c r="C37" s="51" t="s">
        <v>36</v>
      </c>
      <c r="D37" s="114" t="s">
        <v>72</v>
      </c>
      <c r="E37" s="48" t="s">
        <v>73</v>
      </c>
      <c r="F37" s="161">
        <v>1590</v>
      </c>
      <c r="G37" s="115">
        <v>200</v>
      </c>
      <c r="H37" s="116">
        <f>F37*G37</f>
        <v>318000</v>
      </c>
      <c r="I37" s="117"/>
      <c r="J37" s="118"/>
    </row>
    <row r="38" spans="1:11" outlineLevel="1" x14ac:dyDescent="0.35">
      <c r="A38" s="48" t="s">
        <v>74</v>
      </c>
      <c r="B38" s="49" t="s">
        <v>30</v>
      </c>
      <c r="C38" s="51" t="s">
        <v>36</v>
      </c>
      <c r="D38" s="119" t="s">
        <v>75</v>
      </c>
      <c r="E38" s="48" t="s">
        <v>76</v>
      </c>
      <c r="F38" s="120">
        <v>4</v>
      </c>
      <c r="G38" s="115">
        <v>2500</v>
      </c>
      <c r="H38" s="116">
        <f>F38*G38</f>
        <v>10000</v>
      </c>
      <c r="I38" s="117"/>
    </row>
    <row r="39" spans="1:11" ht="29" outlineLevel="1" x14ac:dyDescent="0.35">
      <c r="A39" s="121" t="s">
        <v>74</v>
      </c>
      <c r="B39" s="122" t="s">
        <v>30</v>
      </c>
      <c r="C39" s="98" t="s">
        <v>77</v>
      </c>
      <c r="D39" s="123" t="s">
        <v>78</v>
      </c>
      <c r="E39" s="121" t="s">
        <v>79</v>
      </c>
      <c r="F39" s="121">
        <v>1</v>
      </c>
      <c r="G39" s="115">
        <v>50000</v>
      </c>
      <c r="H39" s="116">
        <f>F39*G39</f>
        <v>50000</v>
      </c>
      <c r="I39" s="117"/>
    </row>
    <row r="40" spans="1:11" outlineLevel="1" x14ac:dyDescent="0.35">
      <c r="A40" s="38" t="s">
        <v>74</v>
      </c>
      <c r="B40" s="39" t="s">
        <v>30</v>
      </c>
      <c r="C40" s="40" t="s">
        <v>36</v>
      </c>
      <c r="D40" s="123" t="s">
        <v>80</v>
      </c>
      <c r="E40" s="121" t="s">
        <v>79</v>
      </c>
      <c r="F40" s="120">
        <v>1</v>
      </c>
      <c r="G40" s="124">
        <v>6000</v>
      </c>
      <c r="H40" s="45">
        <f>F40*G40</f>
        <v>6000</v>
      </c>
      <c r="I40" s="125"/>
      <c r="J40" s="47"/>
      <c r="K40" s="126"/>
    </row>
    <row r="41" spans="1:11" ht="29" x14ac:dyDescent="0.35">
      <c r="A41" s="109"/>
      <c r="B41" s="110"/>
      <c r="C41" s="111"/>
      <c r="D41" s="112" t="s">
        <v>81</v>
      </c>
      <c r="E41" s="110"/>
      <c r="F41" s="110"/>
      <c r="G41" s="110"/>
      <c r="H41" s="113"/>
      <c r="I41" s="125"/>
      <c r="K41" s="126"/>
    </row>
    <row r="42" spans="1:11" outlineLevel="1" x14ac:dyDescent="0.35">
      <c r="A42" s="38" t="s">
        <v>74</v>
      </c>
      <c r="B42" s="39" t="s">
        <v>35</v>
      </c>
      <c r="C42" s="40" t="s">
        <v>36</v>
      </c>
      <c r="D42" s="123" t="s">
        <v>72</v>
      </c>
      <c r="E42" s="121" t="s">
        <v>73</v>
      </c>
      <c r="F42" s="121">
        <v>1790</v>
      </c>
      <c r="G42" s="115">
        <v>200</v>
      </c>
      <c r="H42" s="127">
        <f>F42*G42</f>
        <v>358000</v>
      </c>
      <c r="I42" s="125"/>
      <c r="J42"/>
      <c r="K42" s="126"/>
    </row>
    <row r="43" spans="1:11" outlineLevel="1" x14ac:dyDescent="0.35">
      <c r="A43" s="38" t="s">
        <v>74</v>
      </c>
      <c r="B43" s="39" t="s">
        <v>35</v>
      </c>
      <c r="C43" s="40" t="s">
        <v>36</v>
      </c>
      <c r="D43" s="123" t="s">
        <v>82</v>
      </c>
      <c r="E43" s="121" t="s">
        <v>73</v>
      </c>
      <c r="F43" s="121">
        <v>630</v>
      </c>
      <c r="G43" s="115">
        <v>200</v>
      </c>
      <c r="H43" s="127">
        <f>F43*G43</f>
        <v>126000</v>
      </c>
      <c r="I43" s="125"/>
      <c r="J43"/>
      <c r="K43" s="126"/>
    </row>
    <row r="44" spans="1:11" outlineLevel="1" x14ac:dyDescent="0.35">
      <c r="A44" s="38" t="s">
        <v>74</v>
      </c>
      <c r="B44" s="39" t="s">
        <v>35</v>
      </c>
      <c r="C44" s="40" t="s">
        <v>36</v>
      </c>
      <c r="D44" s="123" t="s">
        <v>83</v>
      </c>
      <c r="E44" s="121" t="s">
        <v>73</v>
      </c>
      <c r="F44" s="121">
        <v>120</v>
      </c>
      <c r="G44" s="115">
        <v>200</v>
      </c>
      <c r="H44" s="127">
        <f>F44*G44</f>
        <v>24000</v>
      </c>
      <c r="I44" s="125"/>
      <c r="K44" s="126"/>
    </row>
    <row r="45" spans="1:11" outlineLevel="1" x14ac:dyDescent="0.35">
      <c r="A45" s="38" t="s">
        <v>74</v>
      </c>
      <c r="B45" s="39" t="s">
        <v>35</v>
      </c>
      <c r="C45" s="40" t="s">
        <v>36</v>
      </c>
      <c r="D45" s="123" t="s">
        <v>84</v>
      </c>
      <c r="E45" s="121" t="s">
        <v>76</v>
      </c>
      <c r="F45" s="121">
        <v>1</v>
      </c>
      <c r="G45" s="115">
        <v>2500</v>
      </c>
      <c r="H45" s="127">
        <f>F45*G45</f>
        <v>2500</v>
      </c>
      <c r="I45" s="125"/>
      <c r="J45"/>
      <c r="K45" s="126"/>
    </row>
    <row r="46" spans="1:11" outlineLevel="1" x14ac:dyDescent="0.35">
      <c r="A46" s="38" t="s">
        <v>74</v>
      </c>
      <c r="B46" s="39" t="s">
        <v>35</v>
      </c>
      <c r="C46" s="128" t="s">
        <v>31</v>
      </c>
      <c r="D46" s="129" t="s">
        <v>85</v>
      </c>
      <c r="E46" s="130" t="s">
        <v>86</v>
      </c>
      <c r="F46" s="131">
        <v>108</v>
      </c>
      <c r="G46" s="132">
        <v>600</v>
      </c>
      <c r="H46" s="133">
        <f>F46*G46</f>
        <v>64800</v>
      </c>
      <c r="I46" s="125"/>
      <c r="K46" s="126"/>
    </row>
    <row r="47" spans="1:11" x14ac:dyDescent="0.35">
      <c r="A47" s="134" t="s">
        <v>87</v>
      </c>
      <c r="B47" s="135" t="s">
        <v>30</v>
      </c>
      <c r="C47" s="136" t="s">
        <v>41</v>
      </c>
      <c r="D47" s="137"/>
      <c r="E47" s="138"/>
      <c r="F47" s="139"/>
      <c r="G47" s="139"/>
      <c r="H47" s="140">
        <f>SUM(H37:H40)</f>
        <v>384000</v>
      </c>
      <c r="I47" s="61"/>
      <c r="K47" s="126"/>
    </row>
    <row r="48" spans="1:11" x14ac:dyDescent="0.35">
      <c r="A48" s="141" t="s">
        <v>88</v>
      </c>
      <c r="B48" s="142" t="s">
        <v>35</v>
      </c>
      <c r="C48" s="143" t="s">
        <v>41</v>
      </c>
      <c r="D48" s="144"/>
      <c r="E48" s="145"/>
      <c r="F48" s="146"/>
      <c r="G48" s="146"/>
      <c r="H48" s="147">
        <f>SUM(H42:H46)</f>
        <v>575300</v>
      </c>
      <c r="I48" s="61"/>
      <c r="K48" s="126"/>
    </row>
    <row r="49" spans="1:11" s="126" customFormat="1" x14ac:dyDescent="0.35">
      <c r="A49" s="148" t="s">
        <v>88</v>
      </c>
      <c r="B49" s="149" t="s">
        <v>42</v>
      </c>
      <c r="C49" s="104" t="s">
        <v>43</v>
      </c>
      <c r="D49" s="150"/>
      <c r="E49" s="151"/>
      <c r="F49" s="151"/>
      <c r="G49" s="152"/>
      <c r="H49" s="153">
        <f>H47+H48</f>
        <v>959300</v>
      </c>
      <c r="I49" s="125"/>
      <c r="J49" s="37"/>
    </row>
    <row r="50" spans="1:11" s="126" customFormat="1" ht="29" x14ac:dyDescent="0.35">
      <c r="A50" s="154"/>
      <c r="B50" s="155"/>
      <c r="C50" s="156"/>
      <c r="D50" s="157" t="s">
        <v>89</v>
      </c>
      <c r="E50" s="155"/>
      <c r="F50" s="155"/>
      <c r="G50" s="155"/>
      <c r="H50" s="158"/>
      <c r="I50" s="159"/>
      <c r="J50" s="37"/>
    </row>
    <row r="51" spans="1:11" ht="29" outlineLevel="1" x14ac:dyDescent="0.35">
      <c r="A51" s="38" t="s">
        <v>74</v>
      </c>
      <c r="B51" s="39" t="s">
        <v>30</v>
      </c>
      <c r="C51" s="40" t="s">
        <v>90</v>
      </c>
      <c r="D51" s="160" t="s">
        <v>91</v>
      </c>
      <c r="E51" s="38" t="s">
        <v>73</v>
      </c>
      <c r="F51" s="161">
        <v>2558</v>
      </c>
      <c r="G51" s="124">
        <v>300</v>
      </c>
      <c r="H51" s="45">
        <f t="shared" ref="H51:H52" si="0">F51*G51</f>
        <v>767400</v>
      </c>
      <c r="I51" s="117"/>
    </row>
    <row r="52" spans="1:11" outlineLevel="1" x14ac:dyDescent="0.35">
      <c r="A52" s="38" t="s">
        <v>74</v>
      </c>
      <c r="B52" s="39" t="s">
        <v>30</v>
      </c>
      <c r="C52" s="40" t="s">
        <v>46</v>
      </c>
      <c r="D52" s="162" t="s">
        <v>94</v>
      </c>
      <c r="E52" s="42" t="s">
        <v>11</v>
      </c>
      <c r="F52" s="161">
        <v>1</v>
      </c>
      <c r="G52" s="124">
        <v>150000</v>
      </c>
      <c r="H52" s="163">
        <f t="shared" si="0"/>
        <v>150000</v>
      </c>
      <c r="I52" s="99"/>
    </row>
    <row r="53" spans="1:11" ht="29" x14ac:dyDescent="0.35">
      <c r="A53" s="154"/>
      <c r="B53" s="155"/>
      <c r="C53" s="156"/>
      <c r="D53" s="157" t="s">
        <v>95</v>
      </c>
      <c r="E53" s="155"/>
      <c r="F53" s="155"/>
      <c r="G53" s="155"/>
      <c r="H53" s="158"/>
      <c r="I53" s="99"/>
    </row>
    <row r="54" spans="1:11" ht="29" outlineLevel="1" x14ac:dyDescent="0.35">
      <c r="A54" s="38" t="s">
        <v>74</v>
      </c>
      <c r="B54" s="164" t="s">
        <v>35</v>
      </c>
      <c r="C54" s="42" t="s">
        <v>90</v>
      </c>
      <c r="D54" s="162" t="s">
        <v>96</v>
      </c>
      <c r="E54" s="45" t="s">
        <v>73</v>
      </c>
      <c r="F54" s="43">
        <v>18243</v>
      </c>
      <c r="G54" s="124">
        <v>300</v>
      </c>
      <c r="H54" s="165">
        <f t="shared" ref="H54:H59" si="1">F54*G54</f>
        <v>5472900</v>
      </c>
      <c r="I54" s="117"/>
      <c r="K54" s="126"/>
    </row>
    <row r="55" spans="1:11" outlineLevel="1" x14ac:dyDescent="0.35">
      <c r="A55" s="38" t="s">
        <v>74</v>
      </c>
      <c r="B55" s="39" t="s">
        <v>35</v>
      </c>
      <c r="C55" s="40" t="s">
        <v>90</v>
      </c>
      <c r="D55" s="162" t="s">
        <v>97</v>
      </c>
      <c r="E55" s="42" t="s">
        <v>73</v>
      </c>
      <c r="F55" s="43">
        <v>9590</v>
      </c>
      <c r="G55" s="124">
        <v>200</v>
      </c>
      <c r="H55" s="163">
        <f t="shared" si="1"/>
        <v>1918000</v>
      </c>
      <c r="I55" s="99"/>
    </row>
    <row r="56" spans="1:11" ht="29" outlineLevel="1" x14ac:dyDescent="0.35">
      <c r="A56" s="38" t="s">
        <v>74</v>
      </c>
      <c r="B56" s="39" t="s">
        <v>35</v>
      </c>
      <c r="C56" s="40" t="s">
        <v>90</v>
      </c>
      <c r="D56" s="162" t="s">
        <v>98</v>
      </c>
      <c r="E56" s="42" t="s">
        <v>11</v>
      </c>
      <c r="F56" s="43">
        <v>1</v>
      </c>
      <c r="G56" s="44">
        <v>10000</v>
      </c>
      <c r="H56" s="163">
        <f t="shared" si="1"/>
        <v>10000</v>
      </c>
      <c r="I56" s="99"/>
    </row>
    <row r="57" spans="1:11" outlineLevel="1" x14ac:dyDescent="0.35">
      <c r="A57" s="38" t="s">
        <v>74</v>
      </c>
      <c r="B57" s="39" t="s">
        <v>35</v>
      </c>
      <c r="C57" s="40" t="s">
        <v>90</v>
      </c>
      <c r="D57" s="162" t="s">
        <v>99</v>
      </c>
      <c r="E57" s="42"/>
      <c r="F57" s="54">
        <v>2001</v>
      </c>
      <c r="G57" s="44">
        <v>300</v>
      </c>
      <c r="H57" s="163">
        <f t="shared" si="1"/>
        <v>600300</v>
      </c>
      <c r="I57" s="99"/>
    </row>
    <row r="58" spans="1:11" outlineLevel="1" x14ac:dyDescent="0.35">
      <c r="A58" s="38" t="s">
        <v>74</v>
      </c>
      <c r="B58" s="39" t="s">
        <v>35</v>
      </c>
      <c r="C58" s="40" t="s">
        <v>50</v>
      </c>
      <c r="D58" s="162" t="s">
        <v>100</v>
      </c>
      <c r="E58" s="42" t="s">
        <v>11</v>
      </c>
      <c r="F58" s="161">
        <v>3</v>
      </c>
      <c r="G58" s="124">
        <v>50000</v>
      </c>
      <c r="H58" s="163">
        <f t="shared" si="1"/>
        <v>150000</v>
      </c>
      <c r="I58" s="99"/>
    </row>
    <row r="59" spans="1:11" outlineLevel="1" x14ac:dyDescent="0.35">
      <c r="A59" s="38" t="s">
        <v>74</v>
      </c>
      <c r="B59" s="39" t="s">
        <v>35</v>
      </c>
      <c r="C59" s="40" t="s">
        <v>90</v>
      </c>
      <c r="D59" s="89" t="s">
        <v>101</v>
      </c>
      <c r="E59" s="42" t="s">
        <v>73</v>
      </c>
      <c r="F59" s="344">
        <v>325</v>
      </c>
      <c r="G59" s="124">
        <v>200</v>
      </c>
      <c r="H59" s="163">
        <f t="shared" si="1"/>
        <v>65000</v>
      </c>
      <c r="I59" s="99"/>
    </row>
    <row r="60" spans="1:11" x14ac:dyDescent="0.35">
      <c r="A60" s="166" t="s">
        <v>87</v>
      </c>
      <c r="B60" s="167" t="s">
        <v>30</v>
      </c>
      <c r="C60" s="168" t="s">
        <v>68</v>
      </c>
      <c r="D60" s="169"/>
      <c r="E60" s="170"/>
      <c r="F60" s="171"/>
      <c r="G60" s="171"/>
      <c r="H60" s="172">
        <f>SUM(H51:H52)</f>
        <v>917400</v>
      </c>
      <c r="I60" s="61"/>
    </row>
    <row r="61" spans="1:11" x14ac:dyDescent="0.35">
      <c r="A61" s="173" t="s">
        <v>88</v>
      </c>
      <c r="B61" s="174" t="s">
        <v>35</v>
      </c>
      <c r="C61" s="175" t="s">
        <v>68</v>
      </c>
      <c r="D61" s="176"/>
      <c r="E61" s="177"/>
      <c r="F61" s="178"/>
      <c r="G61" s="178"/>
      <c r="H61" s="179">
        <f>SUM(H54:H59)</f>
        <v>8216200</v>
      </c>
      <c r="I61" s="61"/>
    </row>
    <row r="62" spans="1:11" x14ac:dyDescent="0.35">
      <c r="A62" s="148" t="s">
        <v>88</v>
      </c>
      <c r="B62" s="149" t="s">
        <v>42</v>
      </c>
      <c r="C62" s="104" t="s">
        <v>69</v>
      </c>
      <c r="D62" s="150"/>
      <c r="E62" s="151"/>
      <c r="F62" s="151"/>
      <c r="G62" s="152"/>
      <c r="H62" s="153">
        <f>H60+H61</f>
        <v>9133600</v>
      </c>
      <c r="I62" s="125"/>
    </row>
    <row r="63" spans="1:11" ht="29" x14ac:dyDescent="0.35">
      <c r="A63" s="180"/>
      <c r="B63" s="181"/>
      <c r="C63" s="182"/>
      <c r="D63" s="183" t="s">
        <v>102</v>
      </c>
      <c r="E63" s="181"/>
      <c r="F63" s="181"/>
      <c r="G63" s="181"/>
      <c r="H63" s="184"/>
      <c r="I63" s="185"/>
    </row>
    <row r="64" spans="1:11" ht="29" outlineLevel="1" x14ac:dyDescent="0.35">
      <c r="A64" s="48" t="s">
        <v>74</v>
      </c>
      <c r="B64" s="49" t="s">
        <v>30</v>
      </c>
      <c r="C64" s="51" t="s">
        <v>103</v>
      </c>
      <c r="D64" s="52" t="s">
        <v>104</v>
      </c>
      <c r="E64" s="96" t="s">
        <v>11</v>
      </c>
      <c r="F64" s="54">
        <v>1</v>
      </c>
      <c r="G64" s="53">
        <v>30000</v>
      </c>
      <c r="H64" s="186">
        <f>F64*G64</f>
        <v>30000</v>
      </c>
      <c r="I64" s="99"/>
      <c r="J64" s="20" t="s">
        <v>176</v>
      </c>
    </row>
    <row r="65" spans="1:10" outlineLevel="1" x14ac:dyDescent="0.35">
      <c r="A65" s="38" t="s">
        <v>74</v>
      </c>
      <c r="B65" s="39" t="s">
        <v>30</v>
      </c>
      <c r="C65" s="40" t="s">
        <v>103</v>
      </c>
      <c r="D65" s="89" t="s">
        <v>105</v>
      </c>
      <c r="E65" s="42" t="s">
        <v>11</v>
      </c>
      <c r="F65" s="43">
        <v>1</v>
      </c>
      <c r="G65" s="187">
        <v>80000</v>
      </c>
      <c r="H65" s="163">
        <f>F65*G65</f>
        <v>80000</v>
      </c>
      <c r="I65" s="99"/>
      <c r="J65" s="20" t="s">
        <v>176</v>
      </c>
    </row>
    <row r="66" spans="1:10" outlineLevel="1" x14ac:dyDescent="0.35">
      <c r="A66" s="38" t="s">
        <v>74</v>
      </c>
      <c r="B66" s="39" t="s">
        <v>30</v>
      </c>
      <c r="C66" s="40" t="s">
        <v>106</v>
      </c>
      <c r="D66" s="89" t="s">
        <v>107</v>
      </c>
      <c r="E66" s="42" t="s">
        <v>73</v>
      </c>
      <c r="F66" s="161">
        <v>195</v>
      </c>
      <c r="G66" s="188">
        <v>350</v>
      </c>
      <c r="H66" s="163">
        <f>F66*G66</f>
        <v>68250</v>
      </c>
      <c r="I66" s="99"/>
      <c r="J66" s="20" t="s">
        <v>176</v>
      </c>
    </row>
    <row r="67" spans="1:10" ht="29" x14ac:dyDescent="0.35">
      <c r="A67" s="189"/>
      <c r="B67" s="190"/>
      <c r="C67" s="191"/>
      <c r="D67" s="192" t="s">
        <v>108</v>
      </c>
      <c r="E67" s="190"/>
      <c r="F67" s="190"/>
      <c r="G67" s="190"/>
      <c r="H67" s="193"/>
      <c r="I67" s="99"/>
    </row>
    <row r="68" spans="1:10" outlineLevel="1" x14ac:dyDescent="0.35">
      <c r="A68" s="38" t="s">
        <v>74</v>
      </c>
      <c r="B68" s="39" t="s">
        <v>35</v>
      </c>
      <c r="C68" s="40" t="s">
        <v>106</v>
      </c>
      <c r="D68" s="89" t="s">
        <v>107</v>
      </c>
      <c r="E68" s="42" t="s">
        <v>73</v>
      </c>
      <c r="F68" s="43">
        <v>6475</v>
      </c>
      <c r="G68" s="188">
        <v>350</v>
      </c>
      <c r="H68" s="163">
        <f>F68*G68</f>
        <v>2266250</v>
      </c>
      <c r="I68" s="99"/>
      <c r="J68" s="20" t="s">
        <v>176</v>
      </c>
    </row>
    <row r="69" spans="1:10" outlineLevel="1" x14ac:dyDescent="0.35">
      <c r="A69" s="38" t="s">
        <v>74</v>
      </c>
      <c r="B69" s="39" t="s">
        <v>35</v>
      </c>
      <c r="C69" s="40" t="s">
        <v>109</v>
      </c>
      <c r="D69" s="162" t="s">
        <v>9</v>
      </c>
      <c r="E69" s="42" t="s">
        <v>73</v>
      </c>
      <c r="F69" s="43">
        <v>1390</v>
      </c>
      <c r="G69" s="188">
        <v>150</v>
      </c>
      <c r="H69" s="163">
        <f>F69*G69</f>
        <v>208500</v>
      </c>
      <c r="I69" s="99"/>
      <c r="J69" s="20" t="s">
        <v>176</v>
      </c>
    </row>
    <row r="70" spans="1:10" outlineLevel="1" x14ac:dyDescent="0.35">
      <c r="A70" s="38" t="s">
        <v>74</v>
      </c>
      <c r="B70" s="39" t="s">
        <v>35</v>
      </c>
      <c r="C70" s="40" t="s">
        <v>106</v>
      </c>
      <c r="D70" s="162" t="s">
        <v>110</v>
      </c>
      <c r="E70" s="42" t="s">
        <v>73</v>
      </c>
      <c r="F70" s="43">
        <v>1140</v>
      </c>
      <c r="G70" s="188">
        <v>350</v>
      </c>
      <c r="H70" s="163">
        <f>F70*G70</f>
        <v>399000</v>
      </c>
      <c r="I70" s="99"/>
      <c r="J70" s="20" t="s">
        <v>176</v>
      </c>
    </row>
    <row r="71" spans="1:10" x14ac:dyDescent="0.35">
      <c r="A71" s="194" t="s">
        <v>88</v>
      </c>
      <c r="B71" s="195" t="s">
        <v>30</v>
      </c>
      <c r="C71" s="196" t="s">
        <v>111</v>
      </c>
      <c r="D71" s="197"/>
      <c r="E71" s="198"/>
      <c r="F71" s="199"/>
      <c r="G71" s="199"/>
      <c r="H71" s="200">
        <f>SUM(H64:H66)</f>
        <v>178250</v>
      </c>
      <c r="I71" s="61"/>
    </row>
    <row r="72" spans="1:10" x14ac:dyDescent="0.35">
      <c r="A72" s="201" t="s">
        <v>88</v>
      </c>
      <c r="B72" s="202" t="s">
        <v>35</v>
      </c>
      <c r="C72" s="203" t="s">
        <v>111</v>
      </c>
      <c r="D72" s="204"/>
      <c r="E72" s="205"/>
      <c r="F72" s="206"/>
      <c r="G72" s="206"/>
      <c r="H72" s="207">
        <f>H68+H69+H70</f>
        <v>2873750</v>
      </c>
      <c r="I72" s="61"/>
    </row>
    <row r="73" spans="1:10" x14ac:dyDescent="0.35">
      <c r="A73" s="208" t="s">
        <v>88</v>
      </c>
      <c r="B73" s="209" t="s">
        <v>42</v>
      </c>
      <c r="C73" s="210" t="s">
        <v>112</v>
      </c>
      <c r="D73" s="211"/>
      <c r="E73" s="212"/>
      <c r="F73" s="213"/>
      <c r="G73" s="213"/>
      <c r="H73" s="83">
        <f>H71+H72</f>
        <v>3052000</v>
      </c>
      <c r="I73" s="61"/>
    </row>
    <row r="74" spans="1:10" x14ac:dyDescent="0.35">
      <c r="A74" s="214"/>
      <c r="B74" s="215"/>
      <c r="C74" s="216"/>
      <c r="D74" s="217" t="s">
        <v>113</v>
      </c>
      <c r="E74" s="218"/>
      <c r="F74" s="218"/>
      <c r="G74" s="218"/>
      <c r="H74" s="219"/>
      <c r="I74" s="36"/>
    </row>
    <row r="75" spans="1:10" ht="29" x14ac:dyDescent="0.35">
      <c r="A75" s="109"/>
      <c r="B75" s="110"/>
      <c r="C75" s="111"/>
      <c r="D75" s="112" t="s">
        <v>114</v>
      </c>
      <c r="E75" s="110"/>
      <c r="F75" s="110"/>
      <c r="G75" s="110"/>
      <c r="H75" s="113"/>
      <c r="I75" s="36"/>
    </row>
    <row r="76" spans="1:10" outlineLevel="1" x14ac:dyDescent="0.35">
      <c r="A76" s="48" t="s">
        <v>115</v>
      </c>
      <c r="B76" s="39" t="s">
        <v>30</v>
      </c>
      <c r="C76" s="40" t="s">
        <v>31</v>
      </c>
      <c r="D76" s="89" t="s">
        <v>116</v>
      </c>
      <c r="E76" s="42" t="s">
        <v>11</v>
      </c>
      <c r="F76" s="43">
        <v>1</v>
      </c>
      <c r="G76" s="124">
        <v>400000</v>
      </c>
      <c r="H76" s="43">
        <f>F76*G76</f>
        <v>400000</v>
      </c>
      <c r="I76" s="55"/>
      <c r="J76" s="90" t="s">
        <v>117</v>
      </c>
    </row>
    <row r="77" spans="1:10" outlineLevel="1" x14ac:dyDescent="0.35">
      <c r="A77" s="38"/>
      <c r="B77" s="39"/>
      <c r="C77" s="91" t="s">
        <v>39</v>
      </c>
      <c r="D77" s="92" t="s">
        <v>118</v>
      </c>
      <c r="E77" s="42"/>
      <c r="F77" s="43"/>
      <c r="G77" s="43"/>
      <c r="H77" s="43"/>
      <c r="I77" s="55"/>
    </row>
    <row r="78" spans="1:10" outlineLevel="1" x14ac:dyDescent="0.35">
      <c r="A78" s="38"/>
      <c r="B78" s="39"/>
      <c r="C78" s="91" t="s">
        <v>39</v>
      </c>
      <c r="D78" s="92" t="s">
        <v>119</v>
      </c>
      <c r="E78" s="42"/>
      <c r="F78" s="43"/>
      <c r="G78" s="43"/>
      <c r="H78" s="43"/>
      <c r="I78" s="55"/>
    </row>
    <row r="79" spans="1:10" outlineLevel="1" x14ac:dyDescent="0.35">
      <c r="A79" s="38"/>
      <c r="B79" s="39"/>
      <c r="C79" s="91" t="s">
        <v>31</v>
      </c>
      <c r="D79" s="92" t="s">
        <v>120</v>
      </c>
      <c r="E79" s="42"/>
      <c r="F79" s="43"/>
      <c r="G79" s="43"/>
      <c r="H79" s="43"/>
      <c r="I79" s="55"/>
    </row>
    <row r="80" spans="1:10" ht="29" x14ac:dyDescent="0.35">
      <c r="A80" s="109"/>
      <c r="B80" s="110"/>
      <c r="C80" s="111"/>
      <c r="D80" s="112" t="s">
        <v>121</v>
      </c>
      <c r="E80" s="110"/>
      <c r="F80" s="110"/>
      <c r="G80" s="110"/>
      <c r="H80" s="113"/>
      <c r="I80" s="61"/>
    </row>
    <row r="81" spans="1:10" ht="29" outlineLevel="1" x14ac:dyDescent="0.35">
      <c r="A81" s="48" t="s">
        <v>115</v>
      </c>
      <c r="B81" s="39" t="s">
        <v>35</v>
      </c>
      <c r="C81" s="40" t="s">
        <v>39</v>
      </c>
      <c r="D81" s="89" t="s">
        <v>122</v>
      </c>
      <c r="E81" s="42" t="s">
        <v>11</v>
      </c>
      <c r="F81" s="43">
        <v>1</v>
      </c>
      <c r="G81" s="44">
        <v>300000</v>
      </c>
      <c r="H81" s="43">
        <f>F81*G81</f>
        <v>300000</v>
      </c>
      <c r="I81" s="55"/>
    </row>
    <row r="82" spans="1:10" outlineLevel="1" x14ac:dyDescent="0.35">
      <c r="A82" s="48" t="s">
        <v>115</v>
      </c>
      <c r="B82" s="39" t="s">
        <v>35</v>
      </c>
      <c r="C82" s="40" t="s">
        <v>31</v>
      </c>
      <c r="D82" s="89" t="s">
        <v>123</v>
      </c>
      <c r="E82" s="42" t="s">
        <v>11</v>
      </c>
      <c r="F82" s="43">
        <v>1</v>
      </c>
      <c r="G82" s="44">
        <v>30000</v>
      </c>
      <c r="H82" s="43">
        <f>F82*G82</f>
        <v>30000</v>
      </c>
      <c r="I82" s="55"/>
    </row>
    <row r="83" spans="1:10" outlineLevel="1" x14ac:dyDescent="0.35">
      <c r="A83" s="48" t="s">
        <v>115</v>
      </c>
      <c r="B83" s="39" t="s">
        <v>35</v>
      </c>
      <c r="C83" s="40" t="s">
        <v>31</v>
      </c>
      <c r="D83" s="89" t="s">
        <v>124</v>
      </c>
      <c r="E83" s="42" t="s">
        <v>11</v>
      </c>
      <c r="F83" s="161">
        <v>1</v>
      </c>
      <c r="G83" s="188">
        <v>250000</v>
      </c>
      <c r="H83" s="43">
        <f>F83*G83</f>
        <v>250000</v>
      </c>
      <c r="I83" s="55"/>
    </row>
    <row r="84" spans="1:10" x14ac:dyDescent="0.35">
      <c r="A84" s="220" t="s">
        <v>115</v>
      </c>
      <c r="B84" s="221" t="s">
        <v>30</v>
      </c>
      <c r="C84" s="136" t="s">
        <v>125</v>
      </c>
      <c r="D84" s="137"/>
      <c r="E84" s="138"/>
      <c r="F84" s="139"/>
      <c r="G84" s="139"/>
      <c r="H84" s="222">
        <f>SUM(H76)</f>
        <v>400000</v>
      </c>
      <c r="I84" s="61"/>
    </row>
    <row r="85" spans="1:10" x14ac:dyDescent="0.35">
      <c r="A85" s="223" t="s">
        <v>115</v>
      </c>
      <c r="B85" s="224" t="s">
        <v>35</v>
      </c>
      <c r="C85" s="225" t="s">
        <v>125</v>
      </c>
      <c r="D85" s="226"/>
      <c r="E85" s="227"/>
      <c r="F85" s="228"/>
      <c r="G85" s="229"/>
      <c r="H85" s="230">
        <f>SUM(H81:H83)</f>
        <v>580000</v>
      </c>
      <c r="I85" s="61"/>
    </row>
    <row r="86" spans="1:10" x14ac:dyDescent="0.35">
      <c r="A86" s="231" t="s">
        <v>115</v>
      </c>
      <c r="B86" s="232" t="s">
        <v>42</v>
      </c>
      <c r="C86" s="233" t="s">
        <v>126</v>
      </c>
      <c r="D86" s="234"/>
      <c r="E86" s="235"/>
      <c r="F86" s="235"/>
      <c r="G86" s="236"/>
      <c r="H86" s="237">
        <f>H84+H85</f>
        <v>980000</v>
      </c>
      <c r="I86" s="117"/>
    </row>
    <row r="87" spans="1:10" ht="29" x14ac:dyDescent="0.35">
      <c r="A87" s="109"/>
      <c r="B87" s="110"/>
      <c r="C87" s="111"/>
      <c r="D87" s="238" t="s">
        <v>127</v>
      </c>
      <c r="E87" s="110"/>
      <c r="F87" s="110"/>
      <c r="G87" s="110"/>
      <c r="H87" s="113"/>
      <c r="I87" s="117"/>
    </row>
    <row r="88" spans="1:10" ht="29" outlineLevel="1" x14ac:dyDescent="0.35">
      <c r="A88" s="120" t="s">
        <v>115</v>
      </c>
      <c r="B88" s="239" t="s">
        <v>30</v>
      </c>
      <c r="C88" s="98" t="s">
        <v>77</v>
      </c>
      <c r="D88" s="123" t="s">
        <v>78</v>
      </c>
      <c r="E88" s="240" t="s">
        <v>11</v>
      </c>
      <c r="F88" s="241">
        <v>1</v>
      </c>
      <c r="G88" s="132">
        <v>50000</v>
      </c>
      <c r="H88" s="242">
        <f>F88*G88</f>
        <v>50000</v>
      </c>
      <c r="I88" s="243"/>
      <c r="J88" s="47"/>
    </row>
    <row r="89" spans="1:10" outlineLevel="1" x14ac:dyDescent="0.35">
      <c r="A89" s="48" t="s">
        <v>115</v>
      </c>
      <c r="B89" s="49" t="s">
        <v>30</v>
      </c>
      <c r="C89" s="244" t="s">
        <v>36</v>
      </c>
      <c r="D89" s="119" t="s">
        <v>128</v>
      </c>
      <c r="E89" s="245" t="s">
        <v>11</v>
      </c>
      <c r="F89" s="127">
        <v>1</v>
      </c>
      <c r="G89" s="132">
        <v>6000</v>
      </c>
      <c r="H89" s="54">
        <f>F89*G89</f>
        <v>6000</v>
      </c>
      <c r="I89" s="99"/>
      <c r="J89" s="47"/>
    </row>
    <row r="90" spans="1:10" outlineLevel="1" x14ac:dyDescent="0.35">
      <c r="A90" s="38" t="s">
        <v>115</v>
      </c>
      <c r="B90" s="39" t="s">
        <v>30</v>
      </c>
      <c r="C90" s="246" t="s">
        <v>36</v>
      </c>
      <c r="D90" s="119" t="s">
        <v>129</v>
      </c>
      <c r="E90" s="245" t="s">
        <v>73</v>
      </c>
      <c r="F90" s="127">
        <v>3628</v>
      </c>
      <c r="G90" s="247">
        <v>200</v>
      </c>
      <c r="H90" s="43">
        <f>F90*G90</f>
        <v>725600</v>
      </c>
      <c r="I90" s="99"/>
      <c r="J90" s="47"/>
    </row>
    <row r="91" spans="1:10" outlineLevel="1" x14ac:dyDescent="0.35">
      <c r="A91" s="38" t="s">
        <v>115</v>
      </c>
      <c r="B91" s="39" t="s">
        <v>30</v>
      </c>
      <c r="C91" s="246" t="s">
        <v>36</v>
      </c>
      <c r="D91" s="119" t="s">
        <v>75</v>
      </c>
      <c r="E91" s="248" t="s">
        <v>76</v>
      </c>
      <c r="F91" s="161">
        <v>12</v>
      </c>
      <c r="G91" s="247">
        <v>2500</v>
      </c>
      <c r="H91" s="43">
        <f>F91*G91</f>
        <v>30000</v>
      </c>
      <c r="I91" s="99"/>
    </row>
    <row r="92" spans="1:10" ht="29" x14ac:dyDescent="0.35">
      <c r="A92" s="109"/>
      <c r="B92" s="110"/>
      <c r="C92" s="111"/>
      <c r="D92" s="238" t="s">
        <v>130</v>
      </c>
      <c r="E92" s="110"/>
      <c r="F92" s="110"/>
      <c r="G92" s="110"/>
      <c r="H92" s="113"/>
      <c r="I92" s="99"/>
    </row>
    <row r="93" spans="1:10" outlineLevel="1" x14ac:dyDescent="0.35">
      <c r="A93" s="38" t="s">
        <v>115</v>
      </c>
      <c r="B93" s="39" t="s">
        <v>35</v>
      </c>
      <c r="C93" s="246" t="s">
        <v>36</v>
      </c>
      <c r="D93" s="249" t="s">
        <v>129</v>
      </c>
      <c r="E93" s="248" t="s">
        <v>73</v>
      </c>
      <c r="F93" s="250">
        <v>1721</v>
      </c>
      <c r="G93" s="247">
        <v>200</v>
      </c>
      <c r="H93" s="43">
        <f>F93*G93</f>
        <v>344200</v>
      </c>
      <c r="I93" s="99"/>
    </row>
    <row r="94" spans="1:10" x14ac:dyDescent="0.35">
      <c r="A94" s="134" t="s">
        <v>131</v>
      </c>
      <c r="B94" s="135" t="s">
        <v>30</v>
      </c>
      <c r="C94" s="136" t="s">
        <v>41</v>
      </c>
      <c r="D94" s="137"/>
      <c r="E94" s="138"/>
      <c r="F94" s="139"/>
      <c r="G94" s="139"/>
      <c r="H94" s="140">
        <f>SUM(H88:H91)</f>
        <v>811600</v>
      </c>
      <c r="I94" s="61"/>
    </row>
    <row r="95" spans="1:10" x14ac:dyDescent="0.35">
      <c r="A95" s="141" t="s">
        <v>131</v>
      </c>
      <c r="B95" s="142" t="s">
        <v>35</v>
      </c>
      <c r="C95" s="143" t="s">
        <v>41</v>
      </c>
      <c r="D95" s="144"/>
      <c r="E95" s="145"/>
      <c r="F95" s="146"/>
      <c r="G95" s="146"/>
      <c r="H95" s="147">
        <f>H93</f>
        <v>344200</v>
      </c>
      <c r="I95" s="61"/>
    </row>
    <row r="96" spans="1:10" x14ac:dyDescent="0.35">
      <c r="A96" s="148" t="s">
        <v>131</v>
      </c>
      <c r="B96" s="149" t="s">
        <v>42</v>
      </c>
      <c r="C96" s="104" t="s">
        <v>43</v>
      </c>
      <c r="D96" s="150"/>
      <c r="E96" s="151"/>
      <c r="F96" s="151"/>
      <c r="G96" s="152"/>
      <c r="H96" s="251">
        <f>H94+H95</f>
        <v>1155800</v>
      </c>
      <c r="I96" s="125"/>
    </row>
    <row r="97" spans="1:11" ht="29" x14ac:dyDescent="0.35">
      <c r="A97" s="252"/>
      <c r="B97" s="155"/>
      <c r="C97" s="156"/>
      <c r="D97" s="157" t="s">
        <v>132</v>
      </c>
      <c r="E97" s="155"/>
      <c r="F97" s="155"/>
      <c r="G97" s="155"/>
      <c r="H97" s="158"/>
      <c r="I97" s="159"/>
    </row>
    <row r="98" spans="1:11" ht="29" outlineLevel="1" x14ac:dyDescent="0.35">
      <c r="A98" s="38" t="s">
        <v>115</v>
      </c>
      <c r="B98" s="39" t="s">
        <v>30</v>
      </c>
      <c r="C98" s="40" t="s">
        <v>90</v>
      </c>
      <c r="D98" s="162" t="s">
        <v>133</v>
      </c>
      <c r="E98" s="45" t="s">
        <v>73</v>
      </c>
      <c r="F98" s="127">
        <v>7383</v>
      </c>
      <c r="G98" s="124">
        <v>300</v>
      </c>
      <c r="H98" s="116">
        <f>F98*G98</f>
        <v>2214900</v>
      </c>
      <c r="I98" s="117"/>
      <c r="K98" s="126"/>
    </row>
    <row r="99" spans="1:11" outlineLevel="1" x14ac:dyDescent="0.35">
      <c r="A99" s="38" t="s">
        <v>115</v>
      </c>
      <c r="B99" s="39" t="s">
        <v>30</v>
      </c>
      <c r="C99" s="40" t="s">
        <v>90</v>
      </c>
      <c r="D99" s="253" t="s">
        <v>92</v>
      </c>
      <c r="E99" s="45" t="s">
        <v>73</v>
      </c>
      <c r="F99" s="127">
        <v>446</v>
      </c>
      <c r="G99" s="254">
        <v>300</v>
      </c>
      <c r="H99" s="116">
        <f>F99*G99</f>
        <v>133800</v>
      </c>
      <c r="I99" s="117"/>
      <c r="K99" s="126"/>
    </row>
    <row r="100" spans="1:11" ht="29" outlineLevel="1" x14ac:dyDescent="0.35">
      <c r="A100" s="38" t="s">
        <v>115</v>
      </c>
      <c r="B100" s="39" t="s">
        <v>30</v>
      </c>
      <c r="C100" s="40" t="s">
        <v>90</v>
      </c>
      <c r="D100" s="253" t="s">
        <v>134</v>
      </c>
      <c r="E100" s="240" t="s">
        <v>11</v>
      </c>
      <c r="F100" s="241">
        <v>1</v>
      </c>
      <c r="G100" s="254">
        <v>525000</v>
      </c>
      <c r="H100" s="116">
        <f>F100*G100</f>
        <v>525000</v>
      </c>
      <c r="I100" s="117"/>
      <c r="J100" s="90" t="s">
        <v>135</v>
      </c>
      <c r="K100" s="126"/>
    </row>
    <row r="101" spans="1:11" outlineLevel="1" x14ac:dyDescent="0.35">
      <c r="A101" s="38"/>
      <c r="B101" s="39"/>
      <c r="C101" s="91" t="s">
        <v>90</v>
      </c>
      <c r="D101" s="255" t="s">
        <v>136</v>
      </c>
      <c r="E101" s="248"/>
      <c r="F101" s="256"/>
      <c r="G101" s="254"/>
      <c r="H101" s="116"/>
      <c r="I101" s="117"/>
      <c r="K101" s="126"/>
    </row>
    <row r="102" spans="1:11" outlineLevel="1" x14ac:dyDescent="0.35">
      <c r="A102" s="38"/>
      <c r="B102" s="39"/>
      <c r="C102" s="91" t="s">
        <v>90</v>
      </c>
      <c r="D102" s="92" t="s">
        <v>137</v>
      </c>
      <c r="E102" s="248"/>
      <c r="F102" s="256"/>
      <c r="G102" s="254"/>
      <c r="H102" s="116"/>
      <c r="I102" s="117"/>
      <c r="K102" s="126"/>
    </row>
    <row r="103" spans="1:11" outlineLevel="1" x14ac:dyDescent="0.35">
      <c r="A103" s="38"/>
      <c r="B103" s="39"/>
      <c r="C103" s="91" t="s">
        <v>46</v>
      </c>
      <c r="D103" s="257" t="s">
        <v>138</v>
      </c>
      <c r="E103" s="248"/>
      <c r="F103" s="256"/>
      <c r="G103" s="254"/>
      <c r="H103" s="116"/>
      <c r="I103" s="117"/>
      <c r="K103" s="126"/>
    </row>
    <row r="104" spans="1:11" outlineLevel="1" x14ac:dyDescent="0.35">
      <c r="A104" s="38" t="s">
        <v>115</v>
      </c>
      <c r="B104" s="39" t="s">
        <v>30</v>
      </c>
      <c r="C104" s="246" t="s">
        <v>50</v>
      </c>
      <c r="D104" s="119" t="s">
        <v>139</v>
      </c>
      <c r="E104" s="248" t="s">
        <v>11</v>
      </c>
      <c r="F104" s="250">
        <v>1</v>
      </c>
      <c r="G104" s="258">
        <v>90000</v>
      </c>
      <c r="H104" s="45">
        <f>F104*G104</f>
        <v>90000</v>
      </c>
      <c r="I104" s="117"/>
    </row>
    <row r="105" spans="1:11" outlineLevel="1" x14ac:dyDescent="0.35">
      <c r="A105" s="38" t="s">
        <v>115</v>
      </c>
      <c r="B105" s="39" t="s">
        <v>30</v>
      </c>
      <c r="C105" s="40" t="s">
        <v>46</v>
      </c>
      <c r="D105" s="89" t="s">
        <v>140</v>
      </c>
      <c r="E105" s="45" t="s">
        <v>11</v>
      </c>
      <c r="F105" s="43">
        <v>1</v>
      </c>
      <c r="G105" s="124">
        <v>175000</v>
      </c>
      <c r="H105" s="43">
        <f>F105*G105</f>
        <v>175000</v>
      </c>
      <c r="I105" s="117"/>
    </row>
    <row r="106" spans="1:11" outlineLevel="1" x14ac:dyDescent="0.35">
      <c r="A106" s="38" t="s">
        <v>115</v>
      </c>
      <c r="B106" s="39" t="s">
        <v>30</v>
      </c>
      <c r="C106" s="40" t="s">
        <v>46</v>
      </c>
      <c r="D106" s="89" t="s">
        <v>141</v>
      </c>
      <c r="E106" s="45" t="s">
        <v>11</v>
      </c>
      <c r="F106" s="43">
        <v>1</v>
      </c>
      <c r="G106" s="124">
        <v>325000</v>
      </c>
      <c r="H106" s="43">
        <f>F106*G106</f>
        <v>325000</v>
      </c>
      <c r="I106" s="99"/>
      <c r="J106" s="259"/>
    </row>
    <row r="107" spans="1:11" ht="29" x14ac:dyDescent="0.35">
      <c r="A107" s="252"/>
      <c r="B107" s="260"/>
      <c r="C107" s="261"/>
      <c r="D107" s="157" t="s">
        <v>142</v>
      </c>
      <c r="E107" s="262"/>
      <c r="F107" s="263"/>
      <c r="G107" s="264"/>
      <c r="H107" s="265"/>
      <c r="I107" s="99"/>
      <c r="J107" s="266"/>
    </row>
    <row r="108" spans="1:11" ht="29" outlineLevel="1" x14ac:dyDescent="0.35">
      <c r="A108" s="48" t="s">
        <v>115</v>
      </c>
      <c r="B108" s="49" t="s">
        <v>35</v>
      </c>
      <c r="C108" s="51" t="s">
        <v>90</v>
      </c>
      <c r="D108" s="52" t="s">
        <v>143</v>
      </c>
      <c r="E108" s="116" t="s">
        <v>73</v>
      </c>
      <c r="F108" s="54">
        <v>15365</v>
      </c>
      <c r="G108" s="124">
        <v>300</v>
      </c>
      <c r="H108" s="54">
        <f>F108*G108</f>
        <v>4609500</v>
      </c>
      <c r="I108" s="99"/>
    </row>
    <row r="109" spans="1:11" outlineLevel="1" x14ac:dyDescent="0.35">
      <c r="A109" s="38" t="s">
        <v>115</v>
      </c>
      <c r="B109" s="267" t="s">
        <v>35</v>
      </c>
      <c r="C109" s="268" t="s">
        <v>90</v>
      </c>
      <c r="D109" s="89" t="s">
        <v>144</v>
      </c>
      <c r="E109" s="269" t="s">
        <v>73</v>
      </c>
      <c r="F109" s="43">
        <v>1365</v>
      </c>
      <c r="G109" s="124">
        <v>300</v>
      </c>
      <c r="H109" s="43">
        <f>F109*G109</f>
        <v>409500</v>
      </c>
      <c r="I109" s="99"/>
    </row>
    <row r="110" spans="1:11" x14ac:dyDescent="0.35">
      <c r="A110" s="270" t="s">
        <v>131</v>
      </c>
      <c r="B110" s="271" t="s">
        <v>30</v>
      </c>
      <c r="C110" s="272" t="s">
        <v>68</v>
      </c>
      <c r="D110" s="273"/>
      <c r="E110" s="274"/>
      <c r="F110" s="275"/>
      <c r="G110" s="275"/>
      <c r="H110" s="276">
        <f>SUM(H98:H106)</f>
        <v>3463700</v>
      </c>
      <c r="I110" s="61"/>
      <c r="J110" s="259"/>
    </row>
    <row r="111" spans="1:11" x14ac:dyDescent="0.35">
      <c r="A111" s="173" t="s">
        <v>131</v>
      </c>
      <c r="B111" s="174" t="s">
        <v>35</v>
      </c>
      <c r="C111" s="175" t="s">
        <v>68</v>
      </c>
      <c r="D111" s="176"/>
      <c r="E111" s="177"/>
      <c r="F111" s="178"/>
      <c r="G111" s="178"/>
      <c r="H111" s="179">
        <f>SUM(H108:H109)</f>
        <v>5019000</v>
      </c>
      <c r="I111" s="61"/>
      <c r="J111" s="259"/>
    </row>
    <row r="112" spans="1:11" x14ac:dyDescent="0.35">
      <c r="A112" s="148" t="s">
        <v>131</v>
      </c>
      <c r="B112" s="149" t="s">
        <v>42</v>
      </c>
      <c r="C112" s="104" t="s">
        <v>69</v>
      </c>
      <c r="D112" s="150"/>
      <c r="E112" s="151"/>
      <c r="F112" s="151"/>
      <c r="G112" s="152"/>
      <c r="H112" s="153">
        <f>H110+H111</f>
        <v>8482700</v>
      </c>
      <c r="I112" s="125"/>
      <c r="J112" s="259"/>
    </row>
    <row r="113" spans="1:10" ht="29" x14ac:dyDescent="0.35">
      <c r="A113" s="180"/>
      <c r="B113" s="277"/>
      <c r="C113" s="278"/>
      <c r="D113" s="183" t="s">
        <v>145</v>
      </c>
      <c r="E113" s="277"/>
      <c r="F113" s="277"/>
      <c r="G113" s="277"/>
      <c r="H113" s="279"/>
      <c r="I113" s="36"/>
      <c r="J113" s="259"/>
    </row>
    <row r="114" spans="1:10" ht="29" outlineLevel="1" x14ac:dyDescent="0.35">
      <c r="A114" s="48" t="s">
        <v>115</v>
      </c>
      <c r="B114" s="49" t="s">
        <v>30</v>
      </c>
      <c r="C114" s="51" t="s">
        <v>106</v>
      </c>
      <c r="D114" s="52" t="s">
        <v>104</v>
      </c>
      <c r="E114" s="96" t="s">
        <v>11</v>
      </c>
      <c r="F114" s="54">
        <v>1</v>
      </c>
      <c r="G114" s="53">
        <v>30000</v>
      </c>
      <c r="H114" s="186">
        <f>F114*G114</f>
        <v>30000</v>
      </c>
      <c r="I114" s="99"/>
      <c r="J114" s="20" t="s">
        <v>176</v>
      </c>
    </row>
    <row r="115" spans="1:10" outlineLevel="1" x14ac:dyDescent="0.35">
      <c r="A115" s="38" t="s">
        <v>115</v>
      </c>
      <c r="B115" s="39" t="s">
        <v>30</v>
      </c>
      <c r="C115" s="40" t="s">
        <v>106</v>
      </c>
      <c r="D115" s="89" t="s">
        <v>105</v>
      </c>
      <c r="E115" s="42" t="s">
        <v>11</v>
      </c>
      <c r="F115" s="43">
        <v>1</v>
      </c>
      <c r="G115" s="187">
        <v>80000</v>
      </c>
      <c r="H115" s="163">
        <f>F115*G115</f>
        <v>80000</v>
      </c>
      <c r="I115" s="99"/>
      <c r="J115" s="20" t="s">
        <v>176</v>
      </c>
    </row>
    <row r="116" spans="1:10" outlineLevel="1" x14ac:dyDescent="0.35">
      <c r="A116" s="38" t="s">
        <v>115</v>
      </c>
      <c r="B116" s="39" t="s">
        <v>30</v>
      </c>
      <c r="C116" s="40" t="s">
        <v>106</v>
      </c>
      <c r="D116" s="89" t="s">
        <v>146</v>
      </c>
      <c r="E116" s="42" t="s">
        <v>73</v>
      </c>
      <c r="F116" s="127">
        <v>480</v>
      </c>
      <c r="G116" s="280">
        <v>350</v>
      </c>
      <c r="H116" s="163">
        <f>F116*G116</f>
        <v>168000</v>
      </c>
      <c r="I116" s="99"/>
      <c r="J116" s="20" t="s">
        <v>176</v>
      </c>
    </row>
    <row r="117" spans="1:10" ht="29" x14ac:dyDescent="0.35">
      <c r="A117" s="189"/>
      <c r="B117" s="281"/>
      <c r="C117" s="282"/>
      <c r="D117" s="192" t="s">
        <v>147</v>
      </c>
      <c r="E117" s="281"/>
      <c r="F117" s="281"/>
      <c r="G117" s="281"/>
      <c r="H117" s="283"/>
      <c r="I117" s="99"/>
      <c r="J117" s="259"/>
    </row>
    <row r="118" spans="1:10" outlineLevel="1" x14ac:dyDescent="0.35">
      <c r="A118" s="38" t="s">
        <v>115</v>
      </c>
      <c r="B118" s="39" t="s">
        <v>35</v>
      </c>
      <c r="C118" s="40" t="s">
        <v>106</v>
      </c>
      <c r="D118" s="89" t="s">
        <v>146</v>
      </c>
      <c r="E118" s="42" t="s">
        <v>73</v>
      </c>
      <c r="F118" s="43">
        <v>11770</v>
      </c>
      <c r="G118" s="280">
        <v>350</v>
      </c>
      <c r="H118" s="163">
        <f>F118*G118</f>
        <v>4119500</v>
      </c>
      <c r="I118" s="99"/>
      <c r="J118" s="20" t="s">
        <v>176</v>
      </c>
    </row>
    <row r="119" spans="1:10" outlineLevel="1" x14ac:dyDescent="0.35">
      <c r="A119" s="38" t="s">
        <v>115</v>
      </c>
      <c r="B119" s="39" t="s">
        <v>35</v>
      </c>
      <c r="C119" s="40" t="s">
        <v>106</v>
      </c>
      <c r="D119" s="89" t="s">
        <v>148</v>
      </c>
      <c r="E119" s="42" t="s">
        <v>73</v>
      </c>
      <c r="F119" s="43">
        <v>150</v>
      </c>
      <c r="G119" s="280">
        <v>350</v>
      </c>
      <c r="H119" s="163">
        <f>F119*G119</f>
        <v>52500</v>
      </c>
      <c r="I119" s="99"/>
      <c r="J119" s="20" t="s">
        <v>176</v>
      </c>
    </row>
    <row r="120" spans="1:10" x14ac:dyDescent="0.35">
      <c r="A120" s="194" t="s">
        <v>131</v>
      </c>
      <c r="B120" s="284" t="s">
        <v>30</v>
      </c>
      <c r="C120" s="285" t="s">
        <v>111</v>
      </c>
      <c r="D120" s="197"/>
      <c r="E120" s="198"/>
      <c r="F120" s="199"/>
      <c r="G120" s="199"/>
      <c r="H120" s="200">
        <f>SUM(H114:H116)</f>
        <v>278000</v>
      </c>
      <c r="I120" s="61"/>
      <c r="J120" s="259"/>
    </row>
    <row r="121" spans="1:10" x14ac:dyDescent="0.35">
      <c r="A121" s="201" t="s">
        <v>131</v>
      </c>
      <c r="B121" s="286" t="s">
        <v>35</v>
      </c>
      <c r="C121" s="287" t="s">
        <v>111</v>
      </c>
      <c r="D121" s="204"/>
      <c r="E121" s="205"/>
      <c r="F121" s="206"/>
      <c r="G121" s="206"/>
      <c r="H121" s="288">
        <f>H118+H119</f>
        <v>4172000</v>
      </c>
      <c r="I121" s="61"/>
      <c r="J121" s="259"/>
    </row>
    <row r="122" spans="1:10" x14ac:dyDescent="0.35">
      <c r="A122" s="148" t="s">
        <v>131</v>
      </c>
      <c r="B122" s="149" t="s">
        <v>42</v>
      </c>
      <c r="C122" s="104" t="s">
        <v>112</v>
      </c>
      <c r="D122" s="150"/>
      <c r="E122" s="151"/>
      <c r="F122" s="151"/>
      <c r="G122" s="152"/>
      <c r="H122" s="153">
        <f>H120+H121</f>
        <v>4450000</v>
      </c>
      <c r="I122" s="125"/>
      <c r="J122" s="259"/>
    </row>
    <row r="123" spans="1:10" ht="29" x14ac:dyDescent="0.35">
      <c r="A123" s="109"/>
      <c r="B123" s="110"/>
      <c r="C123" s="111"/>
      <c r="D123" s="112" t="s">
        <v>149</v>
      </c>
      <c r="E123" s="110"/>
      <c r="F123" s="110"/>
      <c r="G123" s="110"/>
      <c r="H123" s="113"/>
      <c r="I123" s="36"/>
      <c r="J123" s="259"/>
    </row>
    <row r="124" spans="1:10" outlineLevel="1" x14ac:dyDescent="0.35">
      <c r="A124" s="38" t="s">
        <v>150</v>
      </c>
      <c r="B124" s="39" t="s">
        <v>30</v>
      </c>
      <c r="C124" s="42" t="s">
        <v>36</v>
      </c>
      <c r="D124" s="123" t="s">
        <v>151</v>
      </c>
      <c r="E124" s="121" t="s">
        <v>11</v>
      </c>
      <c r="F124" s="127">
        <v>2</v>
      </c>
      <c r="G124" s="280">
        <v>6000</v>
      </c>
      <c r="H124" s="43">
        <f>F124*G124</f>
        <v>12000</v>
      </c>
      <c r="I124" s="99"/>
      <c r="J124" s="289" t="s">
        <v>152</v>
      </c>
    </row>
    <row r="125" spans="1:10" outlineLevel="1" x14ac:dyDescent="0.35">
      <c r="A125" s="38" t="s">
        <v>150</v>
      </c>
      <c r="B125" s="39" t="s">
        <v>30</v>
      </c>
      <c r="C125" s="246" t="s">
        <v>36</v>
      </c>
      <c r="D125" s="119" t="s">
        <v>129</v>
      </c>
      <c r="E125" s="248" t="s">
        <v>73</v>
      </c>
      <c r="F125" s="127">
        <v>425</v>
      </c>
      <c r="G125" s="247">
        <v>200</v>
      </c>
      <c r="H125" s="43">
        <f>F125*G125</f>
        <v>85000</v>
      </c>
      <c r="I125" s="99"/>
    </row>
    <row r="126" spans="1:10" outlineLevel="1" x14ac:dyDescent="0.35">
      <c r="A126" s="38" t="s">
        <v>150</v>
      </c>
      <c r="B126" s="39" t="s">
        <v>30</v>
      </c>
      <c r="C126" s="246" t="s">
        <v>36</v>
      </c>
      <c r="D126" s="119" t="s">
        <v>75</v>
      </c>
      <c r="E126" s="248" t="s">
        <v>76</v>
      </c>
      <c r="F126" s="161">
        <v>2</v>
      </c>
      <c r="G126" s="247">
        <v>2500</v>
      </c>
      <c r="H126" s="43">
        <f>F126*G126</f>
        <v>5000</v>
      </c>
      <c r="I126" s="99"/>
    </row>
    <row r="127" spans="1:10" ht="29" x14ac:dyDescent="0.35">
      <c r="A127" s="109"/>
      <c r="B127" s="110"/>
      <c r="C127" s="111"/>
      <c r="D127" s="112" t="s">
        <v>153</v>
      </c>
      <c r="E127" s="110"/>
      <c r="F127" s="110"/>
      <c r="G127" s="110"/>
      <c r="H127" s="113"/>
      <c r="I127" s="99"/>
    </row>
    <row r="128" spans="1:10" outlineLevel="1" x14ac:dyDescent="0.35">
      <c r="A128" s="48" t="s">
        <v>150</v>
      </c>
      <c r="B128" s="49" t="s">
        <v>35</v>
      </c>
      <c r="C128" s="290" t="s">
        <v>31</v>
      </c>
      <c r="D128" s="291" t="s">
        <v>154</v>
      </c>
      <c r="E128" s="292" t="s">
        <v>11</v>
      </c>
      <c r="F128" s="186">
        <v>1</v>
      </c>
      <c r="G128" s="293">
        <v>13500</v>
      </c>
      <c r="H128" s="54">
        <f>F128*G128</f>
        <v>13500</v>
      </c>
      <c r="I128" s="99"/>
      <c r="J128" s="259"/>
    </row>
    <row r="129" spans="1:10" outlineLevel="1" x14ac:dyDescent="0.35">
      <c r="A129" s="38" t="s">
        <v>150</v>
      </c>
      <c r="B129" s="39" t="s">
        <v>35</v>
      </c>
      <c r="C129" s="294" t="s">
        <v>31</v>
      </c>
      <c r="D129" s="160" t="s">
        <v>155</v>
      </c>
      <c r="E129" s="292" t="s">
        <v>11</v>
      </c>
      <c r="F129" s="186">
        <v>1</v>
      </c>
      <c r="G129" s="44">
        <v>6000</v>
      </c>
      <c r="H129" s="43">
        <f>F129*G129</f>
        <v>6000</v>
      </c>
      <c r="I129" s="99"/>
      <c r="J129" s="259"/>
    </row>
    <row r="130" spans="1:10" ht="29" outlineLevel="1" x14ac:dyDescent="0.35">
      <c r="A130" s="38" t="s">
        <v>150</v>
      </c>
      <c r="B130" s="39" t="s">
        <v>35</v>
      </c>
      <c r="C130" s="294" t="s">
        <v>31</v>
      </c>
      <c r="D130" s="160" t="s">
        <v>156</v>
      </c>
      <c r="E130" s="38" t="s">
        <v>11</v>
      </c>
      <c r="F130" s="295">
        <v>1</v>
      </c>
      <c r="G130" s="44">
        <v>74000</v>
      </c>
      <c r="H130" s="43">
        <f>F130*G130</f>
        <v>74000</v>
      </c>
      <c r="I130" s="99"/>
      <c r="J130" s="259"/>
    </row>
    <row r="131" spans="1:10" outlineLevel="1" x14ac:dyDescent="0.35">
      <c r="A131" s="38" t="s">
        <v>150</v>
      </c>
      <c r="B131" s="39" t="s">
        <v>35</v>
      </c>
      <c r="C131" s="294" t="s">
        <v>36</v>
      </c>
      <c r="D131" s="160" t="s">
        <v>72</v>
      </c>
      <c r="E131" s="38" t="s">
        <v>73</v>
      </c>
      <c r="F131" s="295">
        <v>1810</v>
      </c>
      <c r="G131" s="280">
        <v>200</v>
      </c>
      <c r="H131" s="43">
        <f>F131*G131</f>
        <v>362000</v>
      </c>
      <c r="I131" s="99"/>
      <c r="J131" s="266"/>
    </row>
    <row r="132" spans="1:10" x14ac:dyDescent="0.35">
      <c r="A132" s="134" t="s">
        <v>157</v>
      </c>
      <c r="B132" s="135" t="s">
        <v>30</v>
      </c>
      <c r="C132" s="136" t="s">
        <v>41</v>
      </c>
      <c r="D132" s="137"/>
      <c r="E132" s="138"/>
      <c r="F132" s="139"/>
      <c r="G132" s="139"/>
      <c r="H132" s="140">
        <f>SUM(H124:H126)</f>
        <v>102000</v>
      </c>
      <c r="I132" s="61"/>
    </row>
    <row r="133" spans="1:10" x14ac:dyDescent="0.35">
      <c r="A133" s="141" t="s">
        <v>157</v>
      </c>
      <c r="B133" s="142" t="s">
        <v>35</v>
      </c>
      <c r="C133" s="143" t="s">
        <v>41</v>
      </c>
      <c r="D133" s="144"/>
      <c r="E133" s="145"/>
      <c r="F133" s="146"/>
      <c r="G133" s="146"/>
      <c r="H133" s="147">
        <f>SUM(H128:H131)</f>
        <v>455500</v>
      </c>
      <c r="I133" s="61"/>
    </row>
    <row r="134" spans="1:10" x14ac:dyDescent="0.35">
      <c r="A134" s="148" t="s">
        <v>157</v>
      </c>
      <c r="B134" s="296" t="s">
        <v>42</v>
      </c>
      <c r="C134" s="297" t="s">
        <v>43</v>
      </c>
      <c r="D134" s="298"/>
      <c r="E134" s="299"/>
      <c r="F134" s="299"/>
      <c r="G134" s="300"/>
      <c r="H134" s="251">
        <f>H132+H133</f>
        <v>557500</v>
      </c>
      <c r="I134" s="125"/>
    </row>
    <row r="135" spans="1:10" ht="29" x14ac:dyDescent="0.35">
      <c r="A135" s="252"/>
      <c r="B135" s="155"/>
      <c r="C135" s="156"/>
      <c r="D135" s="157" t="s">
        <v>158</v>
      </c>
      <c r="E135" s="155"/>
      <c r="F135" s="155"/>
      <c r="G135" s="155"/>
      <c r="H135" s="158"/>
      <c r="I135" s="125"/>
    </row>
    <row r="136" spans="1:10" outlineLevel="1" x14ac:dyDescent="0.35">
      <c r="A136" s="301" t="s">
        <v>150</v>
      </c>
      <c r="B136" s="302" t="s">
        <v>30</v>
      </c>
      <c r="C136" s="303" t="s">
        <v>90</v>
      </c>
      <c r="D136" s="160" t="s">
        <v>159</v>
      </c>
      <c r="E136" s="38" t="s">
        <v>73</v>
      </c>
      <c r="F136" s="127">
        <v>133</v>
      </c>
      <c r="G136" s="280">
        <v>300</v>
      </c>
      <c r="H136" s="43">
        <f>F136*G136</f>
        <v>39900</v>
      </c>
      <c r="I136" s="125"/>
    </row>
    <row r="137" spans="1:10" ht="29" x14ac:dyDescent="0.35">
      <c r="A137" s="252"/>
      <c r="B137" s="155"/>
      <c r="C137" s="156"/>
      <c r="D137" s="157" t="s">
        <v>160</v>
      </c>
      <c r="E137" s="155"/>
      <c r="F137" s="155"/>
      <c r="G137" s="155"/>
      <c r="H137" s="158"/>
      <c r="I137" s="125"/>
    </row>
    <row r="138" spans="1:10" outlineLevel="1" x14ac:dyDescent="0.35">
      <c r="A138" s="38" t="s">
        <v>150</v>
      </c>
      <c r="B138" s="39" t="s">
        <v>35</v>
      </c>
      <c r="C138" s="294" t="s">
        <v>90</v>
      </c>
      <c r="D138" s="160" t="s">
        <v>161</v>
      </c>
      <c r="E138" s="38" t="s">
        <v>73</v>
      </c>
      <c r="F138" s="295">
        <v>2004</v>
      </c>
      <c r="G138" s="280">
        <v>300</v>
      </c>
      <c r="H138" s="43">
        <f>F138*G138</f>
        <v>601200</v>
      </c>
      <c r="I138" s="99"/>
      <c r="J138" s="266"/>
    </row>
    <row r="139" spans="1:10" x14ac:dyDescent="0.35">
      <c r="A139" s="270" t="s">
        <v>157</v>
      </c>
      <c r="B139" s="271" t="s">
        <v>30</v>
      </c>
      <c r="C139" s="272" t="s">
        <v>68</v>
      </c>
      <c r="D139" s="304"/>
      <c r="E139" s="274"/>
      <c r="F139" s="275"/>
      <c r="G139" s="275"/>
      <c r="H139" s="276">
        <f>H136</f>
        <v>39900</v>
      </c>
      <c r="I139" s="99"/>
    </row>
    <row r="140" spans="1:10" x14ac:dyDescent="0.35">
      <c r="A140" s="173" t="s">
        <v>157</v>
      </c>
      <c r="B140" s="174" t="s">
        <v>35</v>
      </c>
      <c r="C140" s="175" t="s">
        <v>68</v>
      </c>
      <c r="D140" s="176"/>
      <c r="E140" s="177"/>
      <c r="F140" s="178"/>
      <c r="G140" s="178"/>
      <c r="H140" s="179">
        <f>H138</f>
        <v>601200</v>
      </c>
      <c r="I140" s="99"/>
    </row>
    <row r="141" spans="1:10" x14ac:dyDescent="0.35">
      <c r="A141" s="148" t="s">
        <v>157</v>
      </c>
      <c r="B141" s="149" t="s">
        <v>42</v>
      </c>
      <c r="C141" s="104" t="s">
        <v>69</v>
      </c>
      <c r="D141" s="150"/>
      <c r="E141" s="151"/>
      <c r="F141" s="151"/>
      <c r="G141" s="152"/>
      <c r="H141" s="153">
        <f>H139+H140</f>
        <v>641100</v>
      </c>
      <c r="I141" s="125"/>
    </row>
    <row r="142" spans="1:10" x14ac:dyDescent="0.35">
      <c r="A142" s="189"/>
      <c r="B142" s="281"/>
      <c r="C142" s="282"/>
      <c r="D142" s="192" t="s">
        <v>162</v>
      </c>
      <c r="E142" s="281"/>
      <c r="F142" s="281"/>
      <c r="G142" s="281"/>
      <c r="H142" s="283"/>
      <c r="I142" s="36"/>
    </row>
    <row r="143" spans="1:10" x14ac:dyDescent="0.35">
      <c r="A143" s="305" t="s">
        <v>157</v>
      </c>
      <c r="B143" s="306" t="s">
        <v>42</v>
      </c>
      <c r="C143" s="307"/>
      <c r="D143" s="308"/>
      <c r="E143" s="309"/>
      <c r="F143" s="310"/>
      <c r="G143" s="310"/>
      <c r="H143" s="311">
        <v>0</v>
      </c>
      <c r="I143" s="61"/>
    </row>
    <row r="144" spans="1:10" ht="29" x14ac:dyDescent="0.35">
      <c r="A144" s="109"/>
      <c r="B144" s="110"/>
      <c r="C144" s="111"/>
      <c r="D144" s="112" t="s">
        <v>163</v>
      </c>
      <c r="E144" s="110"/>
      <c r="F144" s="110"/>
      <c r="G144" s="110"/>
      <c r="H144" s="113"/>
      <c r="I144" s="36"/>
    </row>
    <row r="145" spans="1:10" outlineLevel="1" x14ac:dyDescent="0.35">
      <c r="A145" s="165" t="s">
        <v>164</v>
      </c>
      <c r="B145" s="164" t="s">
        <v>30</v>
      </c>
      <c r="C145" s="294" t="s">
        <v>36</v>
      </c>
      <c r="D145" s="312" t="s">
        <v>165</v>
      </c>
      <c r="E145" s="133" t="s">
        <v>79</v>
      </c>
      <c r="F145" s="161">
        <v>1</v>
      </c>
      <c r="G145" s="280">
        <v>6000</v>
      </c>
      <c r="H145" s="163">
        <f>F145*G145</f>
        <v>6000</v>
      </c>
      <c r="I145" s="99"/>
    </row>
    <row r="146" spans="1:10" outlineLevel="1" x14ac:dyDescent="0.35">
      <c r="A146" s="38" t="s">
        <v>164</v>
      </c>
      <c r="B146" s="39" t="s">
        <v>30</v>
      </c>
      <c r="C146" s="40" t="s">
        <v>36</v>
      </c>
      <c r="D146" s="89" t="s">
        <v>129</v>
      </c>
      <c r="E146" s="42" t="s">
        <v>73</v>
      </c>
      <c r="F146" s="127">
        <v>560</v>
      </c>
      <c r="G146" s="280">
        <v>200</v>
      </c>
      <c r="H146" s="43">
        <f>F146*G146</f>
        <v>112000</v>
      </c>
      <c r="I146" s="99"/>
    </row>
    <row r="147" spans="1:10" outlineLevel="1" x14ac:dyDescent="0.35">
      <c r="A147" s="38" t="s">
        <v>164</v>
      </c>
      <c r="B147" s="39" t="s">
        <v>30</v>
      </c>
      <c r="C147" s="40" t="s">
        <v>36</v>
      </c>
      <c r="D147" s="119" t="s">
        <v>75</v>
      </c>
      <c r="E147" s="45" t="s">
        <v>76</v>
      </c>
      <c r="F147" s="127">
        <v>1</v>
      </c>
      <c r="G147" s="280">
        <v>2500</v>
      </c>
      <c r="H147" s="43">
        <f>F147*G147</f>
        <v>2500</v>
      </c>
      <c r="I147" s="99"/>
    </row>
    <row r="148" spans="1:10" ht="43.5" outlineLevel="1" x14ac:dyDescent="0.35">
      <c r="A148" s="116" t="s">
        <v>164</v>
      </c>
      <c r="B148" s="39" t="s">
        <v>30</v>
      </c>
      <c r="C148" s="96" t="s">
        <v>31</v>
      </c>
      <c r="D148" s="119" t="s">
        <v>166</v>
      </c>
      <c r="E148" s="45" t="s">
        <v>11</v>
      </c>
      <c r="F148" s="43">
        <v>1</v>
      </c>
      <c r="G148" s="280">
        <v>280000</v>
      </c>
      <c r="H148" s="43">
        <f>F148*G148</f>
        <v>280000</v>
      </c>
      <c r="I148" s="99"/>
    </row>
    <row r="149" spans="1:10" ht="29" x14ac:dyDescent="0.35">
      <c r="A149" s="109"/>
      <c r="B149" s="110"/>
      <c r="C149" s="111"/>
      <c r="D149" s="112" t="s">
        <v>167</v>
      </c>
      <c r="E149" s="110"/>
      <c r="F149" s="110"/>
      <c r="G149" s="110"/>
      <c r="H149" s="313"/>
      <c r="I149" s="99"/>
    </row>
    <row r="150" spans="1:10" outlineLevel="1" x14ac:dyDescent="0.35">
      <c r="A150" s="116" t="s">
        <v>164</v>
      </c>
      <c r="B150" s="314" t="s">
        <v>35</v>
      </c>
      <c r="C150" s="96" t="s">
        <v>31</v>
      </c>
      <c r="D150" s="291" t="s">
        <v>168</v>
      </c>
      <c r="E150" s="116" t="s">
        <v>79</v>
      </c>
      <c r="F150" s="54">
        <v>1</v>
      </c>
      <c r="G150" s="293">
        <v>13500</v>
      </c>
      <c r="H150" s="54">
        <f>F150*G150</f>
        <v>13500</v>
      </c>
      <c r="I150" s="61"/>
    </row>
    <row r="151" spans="1:10" outlineLevel="1" x14ac:dyDescent="0.35">
      <c r="A151" s="45" t="s">
        <v>164</v>
      </c>
      <c r="B151" s="315" t="s">
        <v>35</v>
      </c>
      <c r="C151" s="42" t="s">
        <v>31</v>
      </c>
      <c r="D151" s="162" t="s">
        <v>169</v>
      </c>
      <c r="E151" s="292" t="s">
        <v>11</v>
      </c>
      <c r="F151" s="186">
        <v>1</v>
      </c>
      <c r="G151" s="44">
        <v>6000</v>
      </c>
      <c r="H151" s="43">
        <f>F151*G151</f>
        <v>6000</v>
      </c>
      <c r="I151" s="61"/>
    </row>
    <row r="152" spans="1:10" outlineLevel="1" x14ac:dyDescent="0.35">
      <c r="A152" s="38" t="s">
        <v>164</v>
      </c>
      <c r="B152" s="39" t="s">
        <v>35</v>
      </c>
      <c r="C152" s="40" t="s">
        <v>36</v>
      </c>
      <c r="D152" s="89" t="s">
        <v>170</v>
      </c>
      <c r="E152" s="42" t="s">
        <v>73</v>
      </c>
      <c r="F152" s="43">
        <v>1722</v>
      </c>
      <c r="G152" s="280">
        <v>200</v>
      </c>
      <c r="H152" s="43">
        <f>F152*G152</f>
        <v>344400</v>
      </c>
      <c r="I152" s="99"/>
      <c r="J152" s="266"/>
    </row>
    <row r="153" spans="1:10" outlineLevel="1" x14ac:dyDescent="0.35">
      <c r="A153" s="38" t="s">
        <v>164</v>
      </c>
      <c r="B153" s="39" t="s">
        <v>35</v>
      </c>
      <c r="C153" s="40" t="s">
        <v>36</v>
      </c>
      <c r="D153" s="89" t="s">
        <v>14</v>
      </c>
      <c r="E153" s="42" t="s">
        <v>76</v>
      </c>
      <c r="F153" s="43">
        <v>17</v>
      </c>
      <c r="G153" s="280">
        <v>2500</v>
      </c>
      <c r="H153" s="43">
        <f>F153*G153</f>
        <v>42500</v>
      </c>
      <c r="I153" s="99"/>
      <c r="J153" s="266"/>
    </row>
    <row r="154" spans="1:10" outlineLevel="1" x14ac:dyDescent="0.35">
      <c r="A154" s="38" t="s">
        <v>164</v>
      </c>
      <c r="B154" s="39" t="s">
        <v>35</v>
      </c>
      <c r="C154" s="40" t="s">
        <v>36</v>
      </c>
      <c r="D154" s="89" t="s">
        <v>129</v>
      </c>
      <c r="E154" s="42" t="s">
        <v>73</v>
      </c>
      <c r="F154" s="43">
        <v>4425</v>
      </c>
      <c r="G154" s="280">
        <v>200</v>
      </c>
      <c r="H154" s="43">
        <f>F154*G154</f>
        <v>885000</v>
      </c>
      <c r="I154" s="99"/>
      <c r="J154" s="266"/>
    </row>
    <row r="155" spans="1:10" x14ac:dyDescent="0.35">
      <c r="A155" s="134" t="s">
        <v>171</v>
      </c>
      <c r="B155" s="135" t="s">
        <v>30</v>
      </c>
      <c r="C155" s="136" t="s">
        <v>41</v>
      </c>
      <c r="D155" s="137"/>
      <c r="E155" s="138"/>
      <c r="F155" s="139"/>
      <c r="G155" s="139"/>
      <c r="H155" s="140">
        <f>SUM(H145:H148)</f>
        <v>400500</v>
      </c>
      <c r="I155" s="61"/>
    </row>
    <row r="156" spans="1:10" x14ac:dyDescent="0.35">
      <c r="A156" s="141" t="s">
        <v>171</v>
      </c>
      <c r="B156" s="142" t="s">
        <v>35</v>
      </c>
      <c r="C156" s="143" t="s">
        <v>41</v>
      </c>
      <c r="D156" s="144"/>
      <c r="E156" s="145"/>
      <c r="F156" s="146"/>
      <c r="G156" s="146"/>
      <c r="H156" s="147">
        <f>SUM(H150:H154)</f>
        <v>1291400</v>
      </c>
      <c r="I156" s="61"/>
    </row>
    <row r="157" spans="1:10" x14ac:dyDescent="0.35">
      <c r="A157" s="148" t="s">
        <v>171</v>
      </c>
      <c r="B157" s="149" t="s">
        <v>42</v>
      </c>
      <c r="C157" s="104" t="s">
        <v>43</v>
      </c>
      <c r="D157" s="150"/>
      <c r="E157" s="151"/>
      <c r="F157" s="151"/>
      <c r="G157" s="152"/>
      <c r="H157" s="153">
        <f>H155+H156</f>
        <v>1691900</v>
      </c>
      <c r="I157" s="125"/>
    </row>
    <row r="158" spans="1:10" ht="29" x14ac:dyDescent="0.35">
      <c r="A158" s="252"/>
      <c r="B158" s="155"/>
      <c r="C158" s="156"/>
      <c r="D158" s="157" t="s">
        <v>172</v>
      </c>
      <c r="E158" s="155"/>
      <c r="F158" s="155"/>
      <c r="G158" s="155"/>
      <c r="H158" s="158"/>
      <c r="I158" s="159"/>
    </row>
    <row r="159" spans="1:10" outlineLevel="1" x14ac:dyDescent="0.35">
      <c r="A159" s="48" t="s">
        <v>164</v>
      </c>
      <c r="B159" s="49" t="s">
        <v>30</v>
      </c>
      <c r="C159" s="51" t="s">
        <v>90</v>
      </c>
      <c r="D159" s="52" t="s">
        <v>173</v>
      </c>
      <c r="E159" s="96" t="s">
        <v>73</v>
      </c>
      <c r="F159" s="127">
        <v>180</v>
      </c>
      <c r="G159" s="280">
        <v>300</v>
      </c>
      <c r="H159" s="54">
        <f>F159*G159</f>
        <v>54000</v>
      </c>
      <c r="I159" s="99"/>
    </row>
    <row r="160" spans="1:10" ht="29" x14ac:dyDescent="0.35">
      <c r="A160" s="252"/>
      <c r="B160" s="155"/>
      <c r="C160" s="156"/>
      <c r="D160" s="157" t="s">
        <v>174</v>
      </c>
      <c r="E160" s="155"/>
      <c r="F160" s="155"/>
      <c r="G160" s="155"/>
      <c r="H160" s="158"/>
      <c r="I160" s="99"/>
    </row>
    <row r="161" spans="1:10" outlineLevel="1" x14ac:dyDescent="0.35">
      <c r="A161" s="38" t="s">
        <v>164</v>
      </c>
      <c r="B161" s="39" t="s">
        <v>35</v>
      </c>
      <c r="C161" s="40" t="s">
        <v>90</v>
      </c>
      <c r="D161" s="41" t="s">
        <v>161</v>
      </c>
      <c r="E161" s="42" t="s">
        <v>73</v>
      </c>
      <c r="F161" s="43">
        <v>3717</v>
      </c>
      <c r="G161" s="280">
        <v>300</v>
      </c>
      <c r="H161" s="43">
        <f>F161*G161</f>
        <v>1115100</v>
      </c>
      <c r="I161" s="99"/>
      <c r="J161" s="266"/>
    </row>
    <row r="162" spans="1:10" outlineLevel="1" x14ac:dyDescent="0.35">
      <c r="A162" s="38" t="s">
        <v>164</v>
      </c>
      <c r="B162" s="39" t="s">
        <v>35</v>
      </c>
      <c r="C162" s="40" t="s">
        <v>90</v>
      </c>
      <c r="D162" s="41" t="s">
        <v>144</v>
      </c>
      <c r="E162" s="42" t="s">
        <v>73</v>
      </c>
      <c r="F162" s="43">
        <v>2675</v>
      </c>
      <c r="G162" s="280">
        <v>300</v>
      </c>
      <c r="H162" s="43">
        <f>F162*G162</f>
        <v>802500</v>
      </c>
      <c r="I162" s="99"/>
      <c r="J162" s="266"/>
    </row>
    <row r="163" spans="1:10" outlineLevel="1" x14ac:dyDescent="0.35">
      <c r="A163" s="38" t="s">
        <v>164</v>
      </c>
      <c r="B163" s="39" t="s">
        <v>35</v>
      </c>
      <c r="C163" s="40" t="s">
        <v>90</v>
      </c>
      <c r="D163" s="41" t="s">
        <v>93</v>
      </c>
      <c r="E163" s="42" t="s">
        <v>73</v>
      </c>
      <c r="F163" s="43">
        <v>905</v>
      </c>
      <c r="G163" s="280">
        <v>200</v>
      </c>
      <c r="H163" s="43">
        <f t="shared" ref="H163:H164" si="2">F163*G163</f>
        <v>181000</v>
      </c>
      <c r="I163" s="99"/>
      <c r="J163" s="266"/>
    </row>
    <row r="164" spans="1:10" outlineLevel="1" x14ac:dyDescent="0.35">
      <c r="A164" s="38" t="s">
        <v>164</v>
      </c>
      <c r="B164" s="39" t="s">
        <v>35</v>
      </c>
      <c r="C164" s="40" t="s">
        <v>50</v>
      </c>
      <c r="D164" s="41" t="s">
        <v>213</v>
      </c>
      <c r="E164" s="42" t="s">
        <v>11</v>
      </c>
      <c r="F164" s="43">
        <v>2</v>
      </c>
      <c r="G164" s="280">
        <v>40000</v>
      </c>
      <c r="H164" s="43">
        <f t="shared" si="2"/>
        <v>80000</v>
      </c>
      <c r="I164" s="99"/>
      <c r="J164" s="266"/>
    </row>
    <row r="165" spans="1:10" x14ac:dyDescent="0.35">
      <c r="A165" s="316" t="s">
        <v>171</v>
      </c>
      <c r="B165" s="317" t="s">
        <v>30</v>
      </c>
      <c r="C165" s="272" t="s">
        <v>68</v>
      </c>
      <c r="D165" s="304"/>
      <c r="E165" s="274"/>
      <c r="F165" s="275"/>
      <c r="G165" s="275"/>
      <c r="H165" s="276">
        <f>SUM(H159)</f>
        <v>54000</v>
      </c>
      <c r="I165" s="61"/>
    </row>
    <row r="166" spans="1:10" x14ac:dyDescent="0.35">
      <c r="A166" s="318" t="s">
        <v>171</v>
      </c>
      <c r="B166" s="319" t="s">
        <v>35</v>
      </c>
      <c r="C166" s="175" t="s">
        <v>68</v>
      </c>
      <c r="D166" s="176"/>
      <c r="E166" s="177"/>
      <c r="F166" s="178"/>
      <c r="G166" s="178"/>
      <c r="H166" s="179">
        <f>H162+H161+H163+H164</f>
        <v>2178600</v>
      </c>
      <c r="I166" s="61"/>
    </row>
    <row r="167" spans="1:10" x14ac:dyDescent="0.35">
      <c r="A167" s="320" t="s">
        <v>171</v>
      </c>
      <c r="B167" s="321" t="s">
        <v>42</v>
      </c>
      <c r="C167" s="104" t="s">
        <v>69</v>
      </c>
      <c r="D167" s="105"/>
      <c r="E167" s="106"/>
      <c r="F167" s="107"/>
      <c r="G167" s="107"/>
      <c r="H167" s="322">
        <f>H165+H166</f>
        <v>2232600</v>
      </c>
      <c r="I167" s="61"/>
    </row>
    <row r="168" spans="1:10" ht="29" x14ac:dyDescent="0.35">
      <c r="A168" s="180"/>
      <c r="B168" s="277"/>
      <c r="C168" s="278"/>
      <c r="D168" s="183" t="s">
        <v>175</v>
      </c>
      <c r="E168" s="277"/>
      <c r="F168" s="277"/>
      <c r="G168" s="277"/>
      <c r="H168" s="279"/>
      <c r="I168" s="36"/>
    </row>
    <row r="169" spans="1:10" ht="29" outlineLevel="1" x14ac:dyDescent="0.35">
      <c r="A169" s="48" t="s">
        <v>164</v>
      </c>
      <c r="B169" s="49" t="s">
        <v>30</v>
      </c>
      <c r="C169" s="51" t="s">
        <v>106</v>
      </c>
      <c r="D169" s="52" t="s">
        <v>104</v>
      </c>
      <c r="E169" s="96" t="s">
        <v>11</v>
      </c>
      <c r="F169" s="54">
        <v>1</v>
      </c>
      <c r="G169" s="54">
        <v>20000</v>
      </c>
      <c r="H169" s="54">
        <f>F169*G169</f>
        <v>20000</v>
      </c>
      <c r="I169" s="99"/>
      <c r="J169" s="20" t="s">
        <v>176</v>
      </c>
    </row>
    <row r="170" spans="1:10" outlineLevel="1" x14ac:dyDescent="0.35">
      <c r="A170" s="38" t="s">
        <v>164</v>
      </c>
      <c r="B170" s="12" t="s">
        <v>30</v>
      </c>
      <c r="C170" s="40" t="s">
        <v>106</v>
      </c>
      <c r="D170" s="89" t="s">
        <v>105</v>
      </c>
      <c r="E170" s="42" t="s">
        <v>11</v>
      </c>
      <c r="F170" s="43">
        <v>1</v>
      </c>
      <c r="G170" s="323">
        <v>80000</v>
      </c>
      <c r="H170" s="43">
        <f>F170*G170</f>
        <v>80000</v>
      </c>
      <c r="I170" s="99"/>
      <c r="J170" s="20" t="s">
        <v>176</v>
      </c>
    </row>
    <row r="171" spans="1:10" ht="29" x14ac:dyDescent="0.35">
      <c r="A171" s="189"/>
      <c r="B171" s="282"/>
      <c r="C171" s="282"/>
      <c r="D171" s="192" t="s">
        <v>177</v>
      </c>
      <c r="E171" s="281"/>
      <c r="F171" s="281"/>
      <c r="G171" s="281"/>
      <c r="H171" s="193"/>
      <c r="I171" s="99"/>
    </row>
    <row r="172" spans="1:10" outlineLevel="1" x14ac:dyDescent="0.35">
      <c r="A172" s="38" t="s">
        <v>164</v>
      </c>
      <c r="B172" s="39" t="s">
        <v>35</v>
      </c>
      <c r="C172" s="40" t="s">
        <v>109</v>
      </c>
      <c r="D172" s="89" t="s">
        <v>9</v>
      </c>
      <c r="E172" s="42" t="s">
        <v>73</v>
      </c>
      <c r="F172" s="43">
        <v>2255</v>
      </c>
      <c r="G172" s="323">
        <v>150</v>
      </c>
      <c r="H172" s="163">
        <f>F172*G172</f>
        <v>338250</v>
      </c>
      <c r="I172" s="99"/>
      <c r="J172" s="20" t="s">
        <v>176</v>
      </c>
    </row>
    <row r="173" spans="1:10" x14ac:dyDescent="0.35">
      <c r="A173" s="194" t="s">
        <v>171</v>
      </c>
      <c r="B173" s="284" t="s">
        <v>30</v>
      </c>
      <c r="C173" s="285" t="s">
        <v>111</v>
      </c>
      <c r="D173" s="197"/>
      <c r="E173" s="198"/>
      <c r="F173" s="199"/>
      <c r="G173" s="199"/>
      <c r="H173" s="200">
        <f>H169+H170</f>
        <v>100000</v>
      </c>
      <c r="I173" s="61"/>
    </row>
    <row r="174" spans="1:10" x14ac:dyDescent="0.35">
      <c r="A174" s="201" t="s">
        <v>171</v>
      </c>
      <c r="B174" s="286" t="s">
        <v>35</v>
      </c>
      <c r="C174" s="287" t="s">
        <v>111</v>
      </c>
      <c r="D174" s="204"/>
      <c r="E174" s="205"/>
      <c r="F174" s="206"/>
      <c r="G174" s="206"/>
      <c r="H174" s="288">
        <f>H172</f>
        <v>338250</v>
      </c>
      <c r="I174" s="61"/>
    </row>
    <row r="175" spans="1:10" x14ac:dyDescent="0.35">
      <c r="A175" s="148" t="s">
        <v>171</v>
      </c>
      <c r="B175" s="149" t="s">
        <v>42</v>
      </c>
      <c r="C175" s="104" t="s">
        <v>112</v>
      </c>
      <c r="D175" s="150"/>
      <c r="E175" s="151"/>
      <c r="F175" s="151"/>
      <c r="G175" s="152"/>
      <c r="H175" s="153">
        <f>H173+H174</f>
        <v>438250</v>
      </c>
      <c r="I175" s="125"/>
    </row>
    <row r="176" spans="1:10" ht="29" x14ac:dyDescent="0.35">
      <c r="A176" s="109"/>
      <c r="B176" s="110"/>
      <c r="C176" s="111"/>
      <c r="D176" s="112" t="s">
        <v>178</v>
      </c>
      <c r="E176" s="110"/>
      <c r="F176" s="110"/>
      <c r="G176" s="110"/>
      <c r="H176" s="113"/>
      <c r="I176" s="36"/>
    </row>
    <row r="177" spans="1:10" outlineLevel="1" x14ac:dyDescent="0.35">
      <c r="A177" s="38" t="s">
        <v>179</v>
      </c>
      <c r="B177" s="39" t="s">
        <v>30</v>
      </c>
      <c r="C177" s="40" t="s">
        <v>36</v>
      </c>
      <c r="D177" s="160" t="s">
        <v>129</v>
      </c>
      <c r="E177" s="38" t="s">
        <v>73</v>
      </c>
      <c r="F177" s="127">
        <v>241</v>
      </c>
      <c r="G177" s="280">
        <v>200</v>
      </c>
      <c r="H177" s="324">
        <f>F177*G177</f>
        <v>48200</v>
      </c>
      <c r="I177" s="99"/>
    </row>
    <row r="178" spans="1:10" outlineLevel="1" x14ac:dyDescent="0.35">
      <c r="A178" s="38" t="s">
        <v>179</v>
      </c>
      <c r="B178" s="39" t="s">
        <v>30</v>
      </c>
      <c r="C178" s="40" t="s">
        <v>36</v>
      </c>
      <c r="D178" s="160" t="s">
        <v>170</v>
      </c>
      <c r="E178" s="38" t="s">
        <v>73</v>
      </c>
      <c r="F178" s="127">
        <v>217</v>
      </c>
      <c r="G178" s="280">
        <v>200</v>
      </c>
      <c r="H178" s="324">
        <f>F178*G178</f>
        <v>43400</v>
      </c>
      <c r="I178" s="99"/>
    </row>
    <row r="179" spans="1:10" outlineLevel="1" x14ac:dyDescent="0.35">
      <c r="A179" s="38" t="s">
        <v>179</v>
      </c>
      <c r="B179" s="39" t="s">
        <v>30</v>
      </c>
      <c r="C179" s="40" t="s">
        <v>36</v>
      </c>
      <c r="D179" s="123" t="s">
        <v>180</v>
      </c>
      <c r="E179" s="121" t="s">
        <v>76</v>
      </c>
      <c r="F179" s="127">
        <v>1</v>
      </c>
      <c r="G179" s="280">
        <v>6000</v>
      </c>
      <c r="H179" s="324">
        <f>F179*G179</f>
        <v>6000</v>
      </c>
      <c r="I179" s="99"/>
    </row>
    <row r="180" spans="1:10" ht="29" x14ac:dyDescent="0.35">
      <c r="A180" s="109"/>
      <c r="B180" s="110"/>
      <c r="C180" s="111"/>
      <c r="D180" s="112" t="s">
        <v>181</v>
      </c>
      <c r="E180" s="110"/>
      <c r="F180" s="110"/>
      <c r="G180" s="110"/>
      <c r="H180" s="113"/>
      <c r="I180" s="99"/>
    </row>
    <row r="181" spans="1:10" ht="29" outlineLevel="1" x14ac:dyDescent="0.35">
      <c r="A181" s="38" t="s">
        <v>179</v>
      </c>
      <c r="B181" s="39" t="s">
        <v>35</v>
      </c>
      <c r="C181" s="40" t="s">
        <v>31</v>
      </c>
      <c r="D181" s="160" t="s">
        <v>182</v>
      </c>
      <c r="E181" s="45" t="s">
        <v>11</v>
      </c>
      <c r="F181" s="43">
        <v>1</v>
      </c>
      <c r="G181" s="280">
        <v>80000</v>
      </c>
      <c r="H181" s="43">
        <f t="shared" ref="H181:H190" si="3">F181*G181</f>
        <v>80000</v>
      </c>
      <c r="I181" s="99"/>
    </row>
    <row r="182" spans="1:10" outlineLevel="1" x14ac:dyDescent="0.35">
      <c r="A182" s="127" t="s">
        <v>179</v>
      </c>
      <c r="B182" s="39" t="s">
        <v>35</v>
      </c>
      <c r="C182" s="40" t="s">
        <v>31</v>
      </c>
      <c r="D182" s="160" t="s">
        <v>183</v>
      </c>
      <c r="E182" s="45" t="s">
        <v>11</v>
      </c>
      <c r="F182" s="43">
        <v>1</v>
      </c>
      <c r="G182" s="280">
        <v>30000</v>
      </c>
      <c r="H182" s="43">
        <f t="shared" si="3"/>
        <v>30000</v>
      </c>
      <c r="I182" s="99"/>
    </row>
    <row r="183" spans="1:10" ht="29" outlineLevel="1" x14ac:dyDescent="0.35">
      <c r="A183" s="127" t="s">
        <v>179</v>
      </c>
      <c r="B183" s="39" t="s">
        <v>35</v>
      </c>
      <c r="C183" s="40" t="s">
        <v>31</v>
      </c>
      <c r="D183" s="160" t="s">
        <v>184</v>
      </c>
      <c r="E183" s="45" t="s">
        <v>11</v>
      </c>
      <c r="F183" s="43">
        <v>1</v>
      </c>
      <c r="G183" s="280">
        <v>40000</v>
      </c>
      <c r="H183" s="43">
        <f t="shared" si="3"/>
        <v>40000</v>
      </c>
      <c r="I183" s="99"/>
    </row>
    <row r="184" spans="1:10" outlineLevel="1" x14ac:dyDescent="0.35">
      <c r="A184" s="38" t="s">
        <v>179</v>
      </c>
      <c r="B184" s="39" t="s">
        <v>35</v>
      </c>
      <c r="C184" s="40" t="s">
        <v>36</v>
      </c>
      <c r="D184" s="160" t="s">
        <v>185</v>
      </c>
      <c r="E184" s="38" t="s">
        <v>73</v>
      </c>
      <c r="F184" s="295">
        <v>5695</v>
      </c>
      <c r="G184" s="280">
        <v>200</v>
      </c>
      <c r="H184" s="324">
        <f t="shared" si="3"/>
        <v>1139000</v>
      </c>
      <c r="I184" s="99"/>
      <c r="J184" s="266"/>
    </row>
    <row r="185" spans="1:10" outlineLevel="1" x14ac:dyDescent="0.35">
      <c r="A185" s="38" t="s">
        <v>179</v>
      </c>
      <c r="B185" s="39" t="s">
        <v>35</v>
      </c>
      <c r="C185" s="40" t="s">
        <v>36</v>
      </c>
      <c r="D185" s="123" t="s">
        <v>186</v>
      </c>
      <c r="E185" s="38" t="s">
        <v>73</v>
      </c>
      <c r="F185" s="295">
        <v>500</v>
      </c>
      <c r="G185" s="280">
        <v>200</v>
      </c>
      <c r="H185" s="324">
        <f t="shared" si="3"/>
        <v>100000</v>
      </c>
      <c r="I185" s="99"/>
      <c r="J185" s="266"/>
    </row>
    <row r="186" spans="1:10" outlineLevel="1" x14ac:dyDescent="0.35">
      <c r="A186" s="38" t="s">
        <v>179</v>
      </c>
      <c r="B186" s="39" t="s">
        <v>35</v>
      </c>
      <c r="C186" s="40" t="s">
        <v>36</v>
      </c>
      <c r="D186" s="123" t="s">
        <v>187</v>
      </c>
      <c r="E186" s="38" t="s">
        <v>73</v>
      </c>
      <c r="F186" s="295">
        <v>805</v>
      </c>
      <c r="G186" s="280">
        <v>200</v>
      </c>
      <c r="H186" s="324">
        <f t="shared" si="3"/>
        <v>161000</v>
      </c>
      <c r="I186" s="99"/>
      <c r="J186" s="266"/>
    </row>
    <row r="187" spans="1:10" outlineLevel="1" x14ac:dyDescent="0.35">
      <c r="A187" s="38" t="s">
        <v>179</v>
      </c>
      <c r="B187" s="39" t="s">
        <v>35</v>
      </c>
      <c r="C187" s="40" t="s">
        <v>31</v>
      </c>
      <c r="D187" s="123" t="s">
        <v>188</v>
      </c>
      <c r="E187" s="38" t="s">
        <v>86</v>
      </c>
      <c r="F187" s="295">
        <v>108</v>
      </c>
      <c r="G187" s="280">
        <v>600</v>
      </c>
      <c r="H187" s="324">
        <f t="shared" si="3"/>
        <v>64800</v>
      </c>
      <c r="I187" s="99"/>
    </row>
    <row r="188" spans="1:10" outlineLevel="1" x14ac:dyDescent="0.35">
      <c r="A188" s="38" t="s">
        <v>179</v>
      </c>
      <c r="B188" s="39" t="s">
        <v>35</v>
      </c>
      <c r="C188" s="40" t="s">
        <v>31</v>
      </c>
      <c r="D188" s="123" t="s">
        <v>189</v>
      </c>
      <c r="E188" s="38" t="s">
        <v>86</v>
      </c>
      <c r="F188" s="295">
        <v>108</v>
      </c>
      <c r="G188" s="280">
        <v>600</v>
      </c>
      <c r="H188" s="324">
        <f t="shared" si="3"/>
        <v>64800</v>
      </c>
      <c r="I188" s="99"/>
    </row>
    <row r="189" spans="1:10" outlineLevel="1" x14ac:dyDescent="0.35">
      <c r="A189" s="38" t="s">
        <v>179</v>
      </c>
      <c r="B189" s="39" t="s">
        <v>35</v>
      </c>
      <c r="C189" s="40" t="s">
        <v>31</v>
      </c>
      <c r="D189" s="123" t="s">
        <v>190</v>
      </c>
      <c r="E189" s="38" t="s">
        <v>86</v>
      </c>
      <c r="F189" s="295">
        <v>108</v>
      </c>
      <c r="G189" s="280">
        <v>600</v>
      </c>
      <c r="H189" s="324">
        <f t="shared" si="3"/>
        <v>64800</v>
      </c>
      <c r="I189" s="99"/>
    </row>
    <row r="190" spans="1:10" outlineLevel="1" x14ac:dyDescent="0.35">
      <c r="A190" s="38" t="s">
        <v>179</v>
      </c>
      <c r="B190" s="39" t="s">
        <v>35</v>
      </c>
      <c r="C190" s="40" t="s">
        <v>36</v>
      </c>
      <c r="D190" s="89" t="s">
        <v>84</v>
      </c>
      <c r="E190" s="38" t="s">
        <v>76</v>
      </c>
      <c r="F190" s="428">
        <v>30</v>
      </c>
      <c r="G190" s="280">
        <v>2500</v>
      </c>
      <c r="H190" s="324">
        <f t="shared" si="3"/>
        <v>75000</v>
      </c>
      <c r="I190" s="99"/>
      <c r="J190" s="266"/>
    </row>
    <row r="191" spans="1:10" x14ac:dyDescent="0.35">
      <c r="A191" s="134" t="s">
        <v>179</v>
      </c>
      <c r="B191" s="135" t="s">
        <v>30</v>
      </c>
      <c r="C191" s="136" t="s">
        <v>41</v>
      </c>
      <c r="D191" s="137"/>
      <c r="E191" s="138"/>
      <c r="F191" s="139"/>
      <c r="G191" s="139"/>
      <c r="H191" s="140">
        <f>SUM(H177:H179)</f>
        <v>97600</v>
      </c>
      <c r="I191" s="61"/>
    </row>
    <row r="192" spans="1:10" x14ac:dyDescent="0.35">
      <c r="A192" s="141" t="s">
        <v>179</v>
      </c>
      <c r="B192" s="142" t="s">
        <v>35</v>
      </c>
      <c r="C192" s="143" t="s">
        <v>41</v>
      </c>
      <c r="D192" s="144"/>
      <c r="E192" s="145"/>
      <c r="F192" s="146"/>
      <c r="G192" s="146"/>
      <c r="H192" s="147">
        <f>SUM(H181:H190)</f>
        <v>1819400</v>
      </c>
      <c r="I192" s="61"/>
    </row>
    <row r="193" spans="1:10" x14ac:dyDescent="0.35">
      <c r="A193" s="148" t="s">
        <v>179</v>
      </c>
      <c r="B193" s="296" t="s">
        <v>42</v>
      </c>
      <c r="C193" s="297" t="s">
        <v>43</v>
      </c>
      <c r="D193" s="298"/>
      <c r="E193" s="299"/>
      <c r="F193" s="299"/>
      <c r="G193" s="300"/>
      <c r="H193" s="251">
        <f>H191+H192</f>
        <v>1917000</v>
      </c>
      <c r="I193" s="125"/>
    </row>
    <row r="194" spans="1:10" ht="29" x14ac:dyDescent="0.35">
      <c r="A194" s="252"/>
      <c r="B194" s="155"/>
      <c r="C194" s="156"/>
      <c r="D194" s="325" t="s">
        <v>191</v>
      </c>
      <c r="E194" s="155"/>
      <c r="F194" s="155"/>
      <c r="G194" s="155"/>
      <c r="H194" s="158"/>
      <c r="I194" s="125"/>
    </row>
    <row r="195" spans="1:10" outlineLevel="1" x14ac:dyDescent="0.35">
      <c r="A195" s="38" t="s">
        <v>179</v>
      </c>
      <c r="B195" s="39" t="s">
        <v>30</v>
      </c>
      <c r="C195" s="40" t="s">
        <v>90</v>
      </c>
      <c r="D195" s="160" t="s">
        <v>173</v>
      </c>
      <c r="E195" s="38" t="s">
        <v>73</v>
      </c>
      <c r="F195" s="127">
        <v>350</v>
      </c>
      <c r="G195" s="280">
        <v>300</v>
      </c>
      <c r="H195" s="324">
        <f>F195*G195</f>
        <v>105000</v>
      </c>
      <c r="I195" s="99"/>
    </row>
    <row r="196" spans="1:10" ht="29" x14ac:dyDescent="0.35">
      <c r="A196" s="252"/>
      <c r="B196" s="155"/>
      <c r="C196" s="156"/>
      <c r="D196" s="325" t="s">
        <v>192</v>
      </c>
      <c r="E196" s="155"/>
      <c r="F196" s="155"/>
      <c r="G196" s="155"/>
      <c r="H196" s="326"/>
      <c r="I196" s="99"/>
    </row>
    <row r="197" spans="1:10" x14ac:dyDescent="0.35">
      <c r="A197" s="38" t="s">
        <v>179</v>
      </c>
      <c r="B197" s="87" t="s">
        <v>35</v>
      </c>
      <c r="C197" s="40" t="s">
        <v>90</v>
      </c>
      <c r="D197" s="162" t="s">
        <v>161</v>
      </c>
      <c r="E197" s="88" t="s">
        <v>73</v>
      </c>
      <c r="F197" s="327">
        <v>7050</v>
      </c>
      <c r="G197" s="328">
        <v>300</v>
      </c>
      <c r="H197" s="43">
        <f>F197*G197</f>
        <v>2115000</v>
      </c>
      <c r="I197" s="99"/>
    </row>
    <row r="198" spans="1:10" outlineLevel="1" x14ac:dyDescent="0.35">
      <c r="A198" s="38" t="s">
        <v>179</v>
      </c>
      <c r="B198" s="39" t="s">
        <v>35</v>
      </c>
      <c r="C198" s="40" t="s">
        <v>90</v>
      </c>
      <c r="D198" s="160" t="s">
        <v>99</v>
      </c>
      <c r="E198" s="38" t="s">
        <v>73</v>
      </c>
      <c r="F198" s="295">
        <v>3860</v>
      </c>
      <c r="G198" s="280">
        <v>300</v>
      </c>
      <c r="H198" s="324">
        <f>F198*G198</f>
        <v>1158000</v>
      </c>
      <c r="I198" s="99"/>
      <c r="J198" s="266"/>
    </row>
    <row r="199" spans="1:10" ht="29" outlineLevel="1" x14ac:dyDescent="0.35">
      <c r="A199" s="38" t="s">
        <v>179</v>
      </c>
      <c r="B199" s="39" t="s">
        <v>35</v>
      </c>
      <c r="C199" s="40" t="s">
        <v>90</v>
      </c>
      <c r="D199" s="160" t="s">
        <v>193</v>
      </c>
      <c r="E199" s="38" t="s">
        <v>73</v>
      </c>
      <c r="F199" s="295">
        <v>1290</v>
      </c>
      <c r="G199" s="280">
        <v>200</v>
      </c>
      <c r="H199" s="324">
        <f>F199*G199</f>
        <v>258000</v>
      </c>
      <c r="I199" s="99"/>
      <c r="J199" s="266"/>
    </row>
    <row r="200" spans="1:10" outlineLevel="1" x14ac:dyDescent="0.35">
      <c r="A200" s="38" t="s">
        <v>179</v>
      </c>
      <c r="B200" s="39" t="s">
        <v>35</v>
      </c>
      <c r="C200" s="40" t="s">
        <v>90</v>
      </c>
      <c r="D200" s="160" t="s">
        <v>101</v>
      </c>
      <c r="E200" s="38" t="s">
        <v>73</v>
      </c>
      <c r="F200" s="295">
        <v>1315</v>
      </c>
      <c r="G200" s="280">
        <v>200</v>
      </c>
      <c r="H200" s="324">
        <f>F200*G200</f>
        <v>263000</v>
      </c>
      <c r="I200" s="99"/>
      <c r="J200" s="266"/>
    </row>
    <row r="201" spans="1:10" outlineLevel="1" x14ac:dyDescent="0.35">
      <c r="A201" s="38" t="s">
        <v>179</v>
      </c>
      <c r="B201" s="39" t="s">
        <v>35</v>
      </c>
      <c r="C201" s="40" t="s">
        <v>50</v>
      </c>
      <c r="D201" s="160" t="s">
        <v>194</v>
      </c>
      <c r="E201" s="38" t="s">
        <v>11</v>
      </c>
      <c r="F201" s="295">
        <v>4</v>
      </c>
      <c r="G201" s="280">
        <v>40000</v>
      </c>
      <c r="H201" s="324">
        <f>F201*G201</f>
        <v>160000</v>
      </c>
      <c r="I201" s="99"/>
    </row>
    <row r="202" spans="1:10" x14ac:dyDescent="0.35">
      <c r="A202" s="329" t="s">
        <v>195</v>
      </c>
      <c r="B202" s="330" t="s">
        <v>30</v>
      </c>
      <c r="C202" s="272" t="s">
        <v>68</v>
      </c>
      <c r="D202" s="304"/>
      <c r="E202" s="274"/>
      <c r="F202" s="275"/>
      <c r="G202" s="275"/>
      <c r="H202" s="331">
        <f>SUM(H195)</f>
        <v>105000</v>
      </c>
      <c r="I202" s="61"/>
    </row>
    <row r="203" spans="1:10" x14ac:dyDescent="0.35">
      <c r="A203" s="332" t="s">
        <v>195</v>
      </c>
      <c r="B203" s="174" t="s">
        <v>35</v>
      </c>
      <c r="C203" s="333" t="s">
        <v>68</v>
      </c>
      <c r="D203" s="176"/>
      <c r="E203" s="177"/>
      <c r="F203" s="178"/>
      <c r="G203" s="178"/>
      <c r="H203" s="334">
        <f>SUM(H197:H201)</f>
        <v>3954000</v>
      </c>
      <c r="I203" s="61"/>
    </row>
    <row r="204" spans="1:10" x14ac:dyDescent="0.35">
      <c r="A204" s="231" t="s">
        <v>195</v>
      </c>
      <c r="B204" s="296" t="s">
        <v>42</v>
      </c>
      <c r="C204" s="104" t="s">
        <v>69</v>
      </c>
      <c r="D204" s="105"/>
      <c r="E204" s="106"/>
      <c r="F204" s="107"/>
      <c r="G204" s="107"/>
      <c r="H204" s="108">
        <f>H202+H203</f>
        <v>4059000</v>
      </c>
      <c r="I204" s="61"/>
    </row>
    <row r="205" spans="1:10" x14ac:dyDescent="0.35">
      <c r="A205" s="189"/>
      <c r="B205" s="281"/>
      <c r="C205" s="335"/>
      <c r="D205" s="192" t="s">
        <v>196</v>
      </c>
      <c r="E205" s="281"/>
      <c r="F205" s="281"/>
      <c r="G205" s="281"/>
      <c r="H205" s="283"/>
      <c r="I205" s="61"/>
    </row>
    <row r="206" spans="1:10" x14ac:dyDescent="0.35">
      <c r="A206" s="320" t="s">
        <v>179</v>
      </c>
      <c r="B206" s="321" t="s">
        <v>42</v>
      </c>
      <c r="C206" s="336" t="s">
        <v>112</v>
      </c>
      <c r="D206" s="105"/>
      <c r="E206" s="106"/>
      <c r="F206" s="107"/>
      <c r="G206" s="107"/>
      <c r="H206" s="322">
        <v>0</v>
      </c>
      <c r="I206" s="61"/>
    </row>
    <row r="207" spans="1:10" ht="29" x14ac:dyDescent="0.35">
      <c r="A207" s="337"/>
      <c r="B207" s="338"/>
      <c r="C207" s="339"/>
      <c r="D207" s="340" t="s">
        <v>197</v>
      </c>
      <c r="E207" s="341"/>
      <c r="F207" s="342"/>
      <c r="G207" s="342"/>
      <c r="H207" s="343"/>
      <c r="I207" s="61"/>
    </row>
    <row r="208" spans="1:10" ht="29" x14ac:dyDescent="0.35">
      <c r="A208" s="38" t="s">
        <v>198</v>
      </c>
      <c r="B208" s="39" t="s">
        <v>30</v>
      </c>
      <c r="C208" s="40" t="s">
        <v>199</v>
      </c>
      <c r="D208" s="89" t="s">
        <v>200</v>
      </c>
      <c r="E208" s="42" t="s">
        <v>11</v>
      </c>
      <c r="F208" s="43">
        <v>1</v>
      </c>
      <c r="G208" s="43">
        <v>30000</v>
      </c>
      <c r="H208" s="43">
        <f>F208*G208</f>
        <v>30000</v>
      </c>
      <c r="I208" s="61"/>
    </row>
    <row r="209" spans="1:10" ht="29" x14ac:dyDescent="0.35">
      <c r="A209" s="337"/>
      <c r="B209" s="338"/>
      <c r="C209" s="339"/>
      <c r="D209" s="340" t="s">
        <v>201</v>
      </c>
      <c r="E209" s="341"/>
      <c r="F209" s="342"/>
      <c r="G209" s="342"/>
      <c r="H209" s="343"/>
      <c r="I209" s="61"/>
    </row>
    <row r="210" spans="1:10" ht="29" x14ac:dyDescent="0.35">
      <c r="A210" s="38" t="s">
        <v>198</v>
      </c>
      <c r="B210" s="39" t="s">
        <v>35</v>
      </c>
      <c r="C210" s="40" t="s">
        <v>199</v>
      </c>
      <c r="D210" s="89" t="s">
        <v>202</v>
      </c>
      <c r="E210" s="42" t="s">
        <v>11</v>
      </c>
      <c r="F210" s="43">
        <v>1</v>
      </c>
      <c r="G210" s="43">
        <v>180000</v>
      </c>
      <c r="H210" s="43">
        <f>F210*G210</f>
        <v>180000</v>
      </c>
      <c r="I210" s="61"/>
    </row>
    <row r="211" spans="1:10" ht="29" x14ac:dyDescent="0.35">
      <c r="A211" s="38" t="s">
        <v>198</v>
      </c>
      <c r="B211" s="39" t="s">
        <v>35</v>
      </c>
      <c r="C211" s="40" t="s">
        <v>199</v>
      </c>
      <c r="D211" s="89" t="s">
        <v>203</v>
      </c>
      <c r="E211" s="42" t="s">
        <v>11</v>
      </c>
      <c r="F211" s="43">
        <v>1</v>
      </c>
      <c r="G211" s="344">
        <v>1220000</v>
      </c>
      <c r="H211" s="344">
        <f>F211*G211</f>
        <v>1220000</v>
      </c>
      <c r="I211" s="61"/>
    </row>
    <row r="212" spans="1:10" ht="58" x14ac:dyDescent="0.35">
      <c r="A212" s="38" t="s">
        <v>198</v>
      </c>
      <c r="B212" s="39" t="s">
        <v>35</v>
      </c>
      <c r="C212" s="40" t="s">
        <v>199</v>
      </c>
      <c r="D212" s="89" t="s">
        <v>204</v>
      </c>
      <c r="E212" s="42" t="s">
        <v>11</v>
      </c>
      <c r="F212" s="43">
        <v>1</v>
      </c>
      <c r="G212" s="43">
        <v>600000</v>
      </c>
      <c r="H212" s="43">
        <f>F212*G212</f>
        <v>600000</v>
      </c>
      <c r="I212" s="61"/>
    </row>
    <row r="213" spans="1:10" x14ac:dyDescent="0.35">
      <c r="A213" s="345"/>
      <c r="B213" s="346" t="s">
        <v>30</v>
      </c>
      <c r="C213" s="347" t="s">
        <v>205</v>
      </c>
      <c r="D213" s="348"/>
      <c r="E213" s="349"/>
      <c r="F213" s="350"/>
      <c r="G213" s="350"/>
      <c r="H213" s="351">
        <f>H208</f>
        <v>30000</v>
      </c>
      <c r="I213" s="61"/>
    </row>
    <row r="214" spans="1:10" x14ac:dyDescent="0.35">
      <c r="A214" s="352"/>
      <c r="B214" s="353" t="s">
        <v>35</v>
      </c>
      <c r="C214" s="354" t="s">
        <v>205</v>
      </c>
      <c r="D214" s="355"/>
      <c r="E214" s="356"/>
      <c r="F214" s="357"/>
      <c r="G214" s="357"/>
      <c r="H214" s="358">
        <f>SUM(H210:H212)</f>
        <v>2000000</v>
      </c>
      <c r="I214" s="61"/>
    </row>
    <row r="215" spans="1:10" x14ac:dyDescent="0.35">
      <c r="A215" s="231"/>
      <c r="B215" s="296" t="s">
        <v>42</v>
      </c>
      <c r="C215" s="104" t="s">
        <v>206</v>
      </c>
      <c r="D215" s="105"/>
      <c r="E215" s="106"/>
      <c r="F215" s="107"/>
      <c r="G215" s="107"/>
      <c r="H215" s="108">
        <f>H213+H214</f>
        <v>2030000</v>
      </c>
      <c r="I215" s="61"/>
    </row>
    <row r="216" spans="1:10" x14ac:dyDescent="0.35">
      <c r="A216" s="231"/>
      <c r="B216" s="359" t="s">
        <v>30</v>
      </c>
      <c r="C216" s="360" t="s">
        <v>207</v>
      </c>
      <c r="D216" s="361"/>
      <c r="E216" s="362"/>
      <c r="F216" s="363"/>
      <c r="G216" s="363"/>
      <c r="H216" s="68">
        <f>H11+H33</f>
        <v>13321000</v>
      </c>
      <c r="I216" s="61"/>
      <c r="J216" s="364"/>
    </row>
    <row r="217" spans="1:10" x14ac:dyDescent="0.35">
      <c r="A217" s="231"/>
      <c r="B217" s="365" t="s">
        <v>35</v>
      </c>
      <c r="C217" s="366" t="s">
        <v>207</v>
      </c>
      <c r="D217" s="367"/>
      <c r="E217" s="368"/>
      <c r="F217" s="369"/>
      <c r="G217" s="369"/>
      <c r="H217" s="75">
        <f>H12+H34</f>
        <v>19350000</v>
      </c>
      <c r="I217" s="61"/>
      <c r="J217" s="370"/>
    </row>
    <row r="218" spans="1:10" x14ac:dyDescent="0.35">
      <c r="A218" s="231"/>
      <c r="B218" s="371" t="s">
        <v>42</v>
      </c>
      <c r="C218" s="372" t="s">
        <v>207</v>
      </c>
      <c r="D218" s="373"/>
      <c r="E218" s="374"/>
      <c r="F218" s="375"/>
      <c r="G218" s="375"/>
      <c r="H218" s="376">
        <f>H216+H217</f>
        <v>32671000</v>
      </c>
      <c r="I218" s="61"/>
      <c r="J218" s="370"/>
    </row>
    <row r="219" spans="1:10" x14ac:dyDescent="0.35">
      <c r="A219" s="231"/>
      <c r="B219" s="377" t="s">
        <v>30</v>
      </c>
      <c r="C219" s="347" t="s">
        <v>205</v>
      </c>
      <c r="D219" s="378"/>
      <c r="E219" s="379"/>
      <c r="F219" s="380"/>
      <c r="G219" s="380"/>
      <c r="H219" s="381">
        <f>H213</f>
        <v>30000</v>
      </c>
      <c r="I219" s="61"/>
      <c r="J219" s="370"/>
    </row>
    <row r="220" spans="1:10" x14ac:dyDescent="0.35">
      <c r="A220" s="231"/>
      <c r="B220" s="382" t="s">
        <v>35</v>
      </c>
      <c r="C220" s="354" t="s">
        <v>205</v>
      </c>
      <c r="D220" s="383"/>
      <c r="E220" s="384"/>
      <c r="F220" s="385"/>
      <c r="G220" s="385"/>
      <c r="H220" s="386">
        <f>H214</f>
        <v>2000000</v>
      </c>
      <c r="I220" s="61"/>
      <c r="J220" s="370"/>
    </row>
    <row r="221" spans="1:10" x14ac:dyDescent="0.35">
      <c r="A221" s="231"/>
      <c r="B221" s="371" t="s">
        <v>42</v>
      </c>
      <c r="C221" s="104" t="s">
        <v>206</v>
      </c>
      <c r="D221" s="373"/>
      <c r="E221" s="374"/>
      <c r="F221" s="375"/>
      <c r="G221" s="375"/>
      <c r="H221" s="376">
        <f>SUM(H219:H220)</f>
        <v>2030000</v>
      </c>
      <c r="I221" s="61"/>
      <c r="J221" s="370"/>
    </row>
    <row r="222" spans="1:10" x14ac:dyDescent="0.35">
      <c r="A222" s="231"/>
      <c r="B222" s="387" t="s">
        <v>30</v>
      </c>
      <c r="C222" s="388" t="s">
        <v>41</v>
      </c>
      <c r="D222" s="389"/>
      <c r="E222" s="390"/>
      <c r="F222" s="391"/>
      <c r="G222" s="391"/>
      <c r="H222" s="222">
        <f>H47+H84+H94+H132+H155+H191</f>
        <v>2195700</v>
      </c>
      <c r="I222" s="61"/>
      <c r="J222" s="370"/>
    </row>
    <row r="223" spans="1:10" x14ac:dyDescent="0.35">
      <c r="A223" s="231"/>
      <c r="B223" s="142" t="s">
        <v>35</v>
      </c>
      <c r="C223" s="225" t="s">
        <v>41</v>
      </c>
      <c r="D223" s="392"/>
      <c r="E223" s="393"/>
      <c r="F223" s="394"/>
      <c r="G223" s="394"/>
      <c r="H223" s="395">
        <f>H48++H85+H95+H133+H156+H192</f>
        <v>5065800</v>
      </c>
      <c r="I223" s="61"/>
    </row>
    <row r="224" spans="1:10" x14ac:dyDescent="0.35">
      <c r="A224" s="231"/>
      <c r="B224" s="296" t="s">
        <v>42</v>
      </c>
      <c r="C224" s="372" t="s">
        <v>43</v>
      </c>
      <c r="D224" s="373"/>
      <c r="E224" s="374"/>
      <c r="F224" s="375"/>
      <c r="G224" s="375"/>
      <c r="H224" s="376">
        <f>H222+H223</f>
        <v>7261500</v>
      </c>
      <c r="I224" s="61"/>
      <c r="J224" s="370"/>
    </row>
    <row r="225" spans="1:10" x14ac:dyDescent="0.35">
      <c r="A225" s="231"/>
      <c r="B225" s="330" t="s">
        <v>30</v>
      </c>
      <c r="C225" s="396" t="s">
        <v>68</v>
      </c>
      <c r="D225" s="397"/>
      <c r="E225" s="398"/>
      <c r="F225" s="399"/>
      <c r="G225" s="399"/>
      <c r="H225" s="331">
        <f>H202+H165+H139+H110+H60</f>
        <v>4580000</v>
      </c>
      <c r="I225" s="61"/>
    </row>
    <row r="226" spans="1:10" x14ac:dyDescent="0.35">
      <c r="A226" s="231"/>
      <c r="B226" s="174" t="s">
        <v>35</v>
      </c>
      <c r="C226" s="333" t="s">
        <v>68</v>
      </c>
      <c r="D226" s="400"/>
      <c r="E226" s="401"/>
      <c r="F226" s="402"/>
      <c r="G226" s="402"/>
      <c r="H226" s="334">
        <f>H61+H111+H166+H203+H140</f>
        <v>19969000</v>
      </c>
      <c r="I226" s="61"/>
    </row>
    <row r="227" spans="1:10" x14ac:dyDescent="0.35">
      <c r="A227" s="231"/>
      <c r="B227" s="296" t="s">
        <v>42</v>
      </c>
      <c r="C227" s="372" t="s">
        <v>69</v>
      </c>
      <c r="D227" s="373"/>
      <c r="E227" s="374"/>
      <c r="F227" s="375"/>
      <c r="G227" s="375"/>
      <c r="H227" s="376">
        <f>H225+H226</f>
        <v>24549000</v>
      </c>
      <c r="I227" s="61"/>
    </row>
    <row r="228" spans="1:10" x14ac:dyDescent="0.35">
      <c r="A228" s="403"/>
      <c r="B228" s="404" t="s">
        <v>30</v>
      </c>
      <c r="C228" s="405" t="s">
        <v>111</v>
      </c>
      <c r="D228" s="406"/>
      <c r="E228" s="407"/>
      <c r="F228" s="408"/>
      <c r="G228" s="408"/>
      <c r="H228" s="200">
        <f>H173+H120+H71</f>
        <v>556250</v>
      </c>
      <c r="I228" s="61"/>
    </row>
    <row r="229" spans="1:10" x14ac:dyDescent="0.35">
      <c r="A229" s="403"/>
      <c r="B229" s="286" t="s">
        <v>35</v>
      </c>
      <c r="C229" s="409" t="s">
        <v>111</v>
      </c>
      <c r="D229" s="410"/>
      <c r="E229" s="411"/>
      <c r="F229" s="412"/>
      <c r="G229" s="412"/>
      <c r="H229" s="288">
        <f>H174+H121+H72</f>
        <v>7384000</v>
      </c>
      <c r="I229" s="61"/>
    </row>
    <row r="230" spans="1:10" x14ac:dyDescent="0.35">
      <c r="A230" s="403"/>
      <c r="B230" s="296" t="s">
        <v>42</v>
      </c>
      <c r="C230" s="372" t="s">
        <v>112</v>
      </c>
      <c r="D230" s="373"/>
      <c r="E230" s="374"/>
      <c r="F230" s="375"/>
      <c r="G230" s="375"/>
      <c r="H230" s="376">
        <f>H228+H229</f>
        <v>7940250</v>
      </c>
      <c r="I230" s="61"/>
    </row>
    <row r="231" spans="1:10" x14ac:dyDescent="0.35">
      <c r="A231" s="413"/>
      <c r="B231" s="414" t="s">
        <v>30</v>
      </c>
      <c r="C231" s="372" t="s">
        <v>208</v>
      </c>
      <c r="D231" s="415"/>
      <c r="E231" s="416"/>
      <c r="F231" s="108"/>
      <c r="G231" s="108"/>
      <c r="H231" s="417">
        <f>H216+H222+H225</f>
        <v>20096700</v>
      </c>
      <c r="I231" s="117"/>
    </row>
    <row r="232" spans="1:10" x14ac:dyDescent="0.35">
      <c r="A232" s="413"/>
      <c r="B232" s="414" t="s">
        <v>35</v>
      </c>
      <c r="C232" s="372" t="s">
        <v>208</v>
      </c>
      <c r="D232" s="415"/>
      <c r="E232" s="416"/>
      <c r="F232" s="108"/>
      <c r="G232" s="108"/>
      <c r="H232" s="417">
        <f>H217+H223+H226</f>
        <v>44384800</v>
      </c>
      <c r="I232" s="117"/>
    </row>
    <row r="233" spans="1:10" x14ac:dyDescent="0.35">
      <c r="A233" s="413"/>
      <c r="B233" s="296" t="s">
        <v>42</v>
      </c>
      <c r="C233" s="372" t="s">
        <v>208</v>
      </c>
      <c r="D233" s="415"/>
      <c r="E233" s="416"/>
      <c r="F233" s="108"/>
      <c r="G233" s="108"/>
      <c r="H233" s="417">
        <f>H231+H232</f>
        <v>64481500</v>
      </c>
      <c r="I233" s="117"/>
    </row>
    <row r="234" spans="1:10" x14ac:dyDescent="0.35">
      <c r="A234" s="413"/>
      <c r="B234" s="414" t="s">
        <v>30</v>
      </c>
      <c r="C234" s="418" t="s">
        <v>209</v>
      </c>
      <c r="D234" s="419"/>
      <c r="E234" s="416"/>
      <c r="F234" s="108"/>
      <c r="G234" s="108"/>
      <c r="H234" s="417">
        <f>H216+H222+H225+H228+H219</f>
        <v>20682950</v>
      </c>
      <c r="I234" s="117"/>
    </row>
    <row r="235" spans="1:10" x14ac:dyDescent="0.35">
      <c r="A235" s="102"/>
      <c r="B235" s="296" t="s">
        <v>35</v>
      </c>
      <c r="C235" s="418" t="s">
        <v>209</v>
      </c>
      <c r="D235" s="419"/>
      <c r="E235" s="420"/>
      <c r="F235" s="421"/>
      <c r="G235" s="375"/>
      <c r="H235" s="417">
        <f>H217+H223+H226+H229+H220</f>
        <v>53768800</v>
      </c>
      <c r="I235" s="99"/>
    </row>
    <row r="236" spans="1:10" x14ac:dyDescent="0.35">
      <c r="A236" s="102"/>
      <c r="B236" s="296" t="s">
        <v>42</v>
      </c>
      <c r="C236" s="422" t="s">
        <v>209</v>
      </c>
      <c r="D236" s="423"/>
      <c r="E236" s="102"/>
      <c r="F236" s="421"/>
      <c r="G236" s="375"/>
      <c r="H236" s="376">
        <f>H234+H235</f>
        <v>74451750</v>
      </c>
      <c r="I236" s="99"/>
      <c r="J236" s="370"/>
    </row>
    <row r="238" spans="1:10" x14ac:dyDescent="0.35">
      <c r="G238" s="424"/>
      <c r="H238" s="425"/>
    </row>
    <row r="239" spans="1:10" x14ac:dyDescent="0.35">
      <c r="D239" s="11"/>
      <c r="F239" s="11"/>
      <c r="H239" s="426"/>
      <c r="J239" s="370">
        <f>75666450-H236</f>
        <v>1214700</v>
      </c>
    </row>
    <row r="240" spans="1:10" x14ac:dyDescent="0.35">
      <c r="H240" s="46"/>
    </row>
    <row r="241" spans="1:14" x14ac:dyDescent="0.35">
      <c r="A241" s="126" t="s">
        <v>210</v>
      </c>
      <c r="H241" s="11"/>
      <c r="I241" s="11"/>
      <c r="J241" s="11"/>
    </row>
    <row r="242" spans="1:14" x14ac:dyDescent="0.35">
      <c r="A242" s="11" t="s">
        <v>211</v>
      </c>
      <c r="J242" s="370"/>
      <c r="L242" s="427"/>
      <c r="M242" s="427"/>
    </row>
    <row r="243" spans="1:14" x14ac:dyDescent="0.35">
      <c r="A243" s="11" t="s">
        <v>212</v>
      </c>
      <c r="J243" s="370"/>
      <c r="L243" s="427"/>
      <c r="M243" s="427"/>
    </row>
    <row r="244" spans="1:14" x14ac:dyDescent="0.35">
      <c r="J244" s="370"/>
      <c r="N244" s="46"/>
    </row>
    <row r="245" spans="1:14" x14ac:dyDescent="0.35">
      <c r="J245" s="370"/>
      <c r="L245" s="427"/>
      <c r="M245" s="427"/>
    </row>
    <row r="246" spans="1:14" x14ac:dyDescent="0.35">
      <c r="J246" s="370"/>
      <c r="L246" s="427"/>
      <c r="M246" s="427"/>
    </row>
    <row r="247" spans="1:14" x14ac:dyDescent="0.35">
      <c r="J247" s="370"/>
    </row>
  </sheetData>
  <autoFilter ref="A4:J237" xr:uid="{00000000-0009-0000-0000-000001000000}"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ÜHIKHINNAD</vt:lpstr>
      <vt:lpstr>2. INVESTEERINGUD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T3600</dc:creator>
  <dc:description/>
  <cp:lastModifiedBy>Ülle Altnurme</cp:lastModifiedBy>
  <cp:revision>2</cp:revision>
  <cp:lastPrinted>2019-01-18T08:05:57Z</cp:lastPrinted>
  <dcterms:created xsi:type="dcterms:W3CDTF">2018-07-18T12:33:12Z</dcterms:created>
  <dcterms:modified xsi:type="dcterms:W3CDTF">2026-06-29T09:22:54Z</dcterms:modified>
  <dc:language>en-GB</dc:language>
</cp:coreProperties>
</file>